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defaultThemeVersion="124226"/>
  <mc:AlternateContent xmlns:mc="http://schemas.openxmlformats.org/markup-compatibility/2006">
    <mc:Choice Requires="x15">
      <x15ac:absPath xmlns:x15ac="http://schemas.microsoft.com/office/spreadsheetml/2010/11/ac" url="C:\DiNatale Water Dropbox\ECCV_ACWWA\Accounting and Ops\Current Accounting\"/>
    </mc:Choice>
  </mc:AlternateContent>
  <xr:revisionPtr revIDLastSave="0" documentId="13_ncr:1_{C7608DE0-641F-4C1C-B147-BAD28EF875A8}" xr6:coauthVersionLast="43" xr6:coauthVersionMax="43" xr10:uidLastSave="{00000000-0000-0000-0000-000000000000}"/>
  <bookViews>
    <workbookView xWindow="1404" yWindow="1404" windowWidth="13824" windowHeight="7152" tabRatio="601" firstSheet="1" activeTab="2" xr2:uid="{00000000-000D-0000-FFFF-FFFF00000000}"/>
  </bookViews>
  <sheets>
    <sheet name="April" sheetId="1" r:id="rId1"/>
    <sheet name="May" sheetId="4" r:id="rId2"/>
    <sheet name="June" sheetId="5" r:id="rId3"/>
    <sheet name="July" sheetId="6" r:id="rId4"/>
    <sheet name="August" sheetId="7" r:id="rId5"/>
    <sheet name="September" sheetId="8" r:id="rId6"/>
    <sheet name="October" sheetId="9" r:id="rId7"/>
    <sheet name="RISA Operating Acct" sheetId="10"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 i="4" l="1"/>
  <c r="L7" i="4"/>
  <c r="B14" i="1" l="1"/>
  <c r="I7" i="9" l="1"/>
  <c r="I7" i="8" l="1"/>
  <c r="L7" i="8"/>
  <c r="I7" i="5" l="1"/>
  <c r="L7" i="5"/>
  <c r="I8" i="5"/>
  <c r="I9" i="5"/>
  <c r="I10" i="5"/>
  <c r="I11" i="5"/>
  <c r="I12" i="5"/>
  <c r="I13" i="5"/>
  <c r="N7" i="5" l="1"/>
  <c r="A20" i="9" l="1"/>
  <c r="A21" i="9" s="1"/>
  <c r="A22" i="9" s="1"/>
  <c r="A23" i="9" s="1"/>
  <c r="A24" i="9" s="1"/>
  <c r="A25" i="9" s="1"/>
  <c r="A26" i="9" s="1"/>
  <c r="A27" i="9" s="1"/>
  <c r="A28" i="9" s="1"/>
  <c r="A29" i="9" s="1"/>
  <c r="A30" i="9" s="1"/>
  <c r="A31" i="9" s="1"/>
  <c r="A32" i="9" s="1"/>
  <c r="G14" i="9"/>
  <c r="F14" i="9"/>
  <c r="E14" i="9"/>
  <c r="D14" i="9"/>
  <c r="C14" i="9"/>
  <c r="B14" i="9"/>
  <c r="L13" i="9"/>
  <c r="I13" i="9"/>
  <c r="L12" i="9"/>
  <c r="I12" i="9"/>
  <c r="L11" i="9"/>
  <c r="I11" i="9"/>
  <c r="L10" i="9"/>
  <c r="I10" i="9"/>
  <c r="L9" i="9"/>
  <c r="I9" i="9"/>
  <c r="L8" i="9"/>
  <c r="I8" i="9"/>
  <c r="L7" i="9"/>
  <c r="C6" i="9"/>
  <c r="D6" i="9" s="1"/>
  <c r="E6" i="9" s="1"/>
  <c r="F6" i="9" s="1"/>
  <c r="G6" i="9" s="1"/>
  <c r="H6" i="9" s="1"/>
  <c r="I6" i="9" s="1"/>
  <c r="J6" i="9" s="1"/>
  <c r="K6" i="9" s="1"/>
  <c r="L6" i="9" s="1"/>
  <c r="M6" i="9" s="1"/>
  <c r="N6" i="9" s="1"/>
  <c r="O6" i="9" s="1"/>
  <c r="A20" i="8"/>
  <c r="A21" i="8" s="1"/>
  <c r="A22" i="8" s="1"/>
  <c r="A23" i="8" s="1"/>
  <c r="A24" i="8" s="1"/>
  <c r="A25" i="8" s="1"/>
  <c r="A26" i="8" s="1"/>
  <c r="A27" i="8" s="1"/>
  <c r="A28" i="8" s="1"/>
  <c r="A29" i="8" s="1"/>
  <c r="A30" i="8" s="1"/>
  <c r="A31" i="8" s="1"/>
  <c r="A32" i="8" s="1"/>
  <c r="G14" i="8"/>
  <c r="F14" i="8"/>
  <c r="E14" i="8"/>
  <c r="D14" i="8"/>
  <c r="C14" i="8"/>
  <c r="B14" i="8"/>
  <c r="L13" i="8"/>
  <c r="I13" i="8"/>
  <c r="L12" i="8"/>
  <c r="I12" i="8"/>
  <c r="L11" i="8"/>
  <c r="I11" i="8"/>
  <c r="L10" i="8"/>
  <c r="I10" i="8"/>
  <c r="L9" i="8"/>
  <c r="I9" i="8"/>
  <c r="L8" i="8"/>
  <c r="M7" i="8" s="1"/>
  <c r="I8" i="8"/>
  <c r="N7" i="8" s="1"/>
  <c r="C6" i="8"/>
  <c r="D6" i="8" s="1"/>
  <c r="E6" i="8" s="1"/>
  <c r="F6" i="8" s="1"/>
  <c r="G6" i="8" s="1"/>
  <c r="H6" i="8" s="1"/>
  <c r="I6" i="8" s="1"/>
  <c r="J6" i="8" s="1"/>
  <c r="K6" i="8" s="1"/>
  <c r="L6" i="8" s="1"/>
  <c r="M6" i="8" s="1"/>
  <c r="N6" i="8" s="1"/>
  <c r="O6" i="8" s="1"/>
  <c r="A20" i="7"/>
  <c r="A21" i="7" s="1"/>
  <c r="A22" i="7" s="1"/>
  <c r="A23" i="7" s="1"/>
  <c r="A24" i="7" s="1"/>
  <c r="A25" i="7" s="1"/>
  <c r="A26" i="7" s="1"/>
  <c r="A27" i="7" s="1"/>
  <c r="A28" i="7" s="1"/>
  <c r="A29" i="7" s="1"/>
  <c r="A30" i="7" s="1"/>
  <c r="A31" i="7" s="1"/>
  <c r="A32" i="7" s="1"/>
  <c r="G14" i="7"/>
  <c r="F14" i="7"/>
  <c r="E14" i="7"/>
  <c r="D14" i="7"/>
  <c r="C14" i="7"/>
  <c r="B14" i="7"/>
  <c r="L13" i="7"/>
  <c r="M13" i="7" s="1"/>
  <c r="I13" i="7"/>
  <c r="L12" i="7"/>
  <c r="I12" i="7"/>
  <c r="L11" i="7"/>
  <c r="I11" i="7"/>
  <c r="L10" i="7"/>
  <c r="I10" i="7"/>
  <c r="L9" i="7"/>
  <c r="I9" i="7"/>
  <c r="L8" i="7"/>
  <c r="I8" i="7"/>
  <c r="L7" i="7"/>
  <c r="I7" i="7"/>
  <c r="C6" i="7"/>
  <c r="D6" i="7" s="1"/>
  <c r="E6" i="7" s="1"/>
  <c r="F6" i="7" s="1"/>
  <c r="G6" i="7" s="1"/>
  <c r="H6" i="7" s="1"/>
  <c r="I6" i="7" s="1"/>
  <c r="J6" i="7" s="1"/>
  <c r="K6" i="7" s="1"/>
  <c r="L6" i="7" s="1"/>
  <c r="M6" i="7" s="1"/>
  <c r="N6" i="7" s="1"/>
  <c r="O6" i="7" s="1"/>
  <c r="A20" i="6"/>
  <c r="A21" i="6" s="1"/>
  <c r="A22" i="6" s="1"/>
  <c r="A23" i="6" s="1"/>
  <c r="A24" i="6" s="1"/>
  <c r="A25" i="6" s="1"/>
  <c r="A26" i="6" s="1"/>
  <c r="A27" i="6" s="1"/>
  <c r="A28" i="6" s="1"/>
  <c r="A29" i="6" s="1"/>
  <c r="A30" i="6" s="1"/>
  <c r="A31" i="6" s="1"/>
  <c r="A32" i="6" s="1"/>
  <c r="G14" i="6"/>
  <c r="F14" i="6"/>
  <c r="E14" i="6"/>
  <c r="D14" i="6"/>
  <c r="C14" i="6"/>
  <c r="B14" i="6"/>
  <c r="L13" i="6"/>
  <c r="M13" i="6" s="1"/>
  <c r="I13" i="6"/>
  <c r="L12" i="6"/>
  <c r="I12" i="6"/>
  <c r="L11" i="6"/>
  <c r="I11" i="6"/>
  <c r="L10" i="6"/>
  <c r="I10" i="6"/>
  <c r="L9" i="6"/>
  <c r="I9" i="6"/>
  <c r="L8" i="6"/>
  <c r="I8" i="6"/>
  <c r="L7" i="6"/>
  <c r="I7" i="6"/>
  <c r="C6" i="6"/>
  <c r="D6" i="6" s="1"/>
  <c r="E6" i="6" s="1"/>
  <c r="F6" i="6" s="1"/>
  <c r="G6" i="6" s="1"/>
  <c r="H6" i="6" s="1"/>
  <c r="I6" i="6" s="1"/>
  <c r="J6" i="6" s="1"/>
  <c r="K6" i="6" s="1"/>
  <c r="L6" i="6" s="1"/>
  <c r="M6" i="6" s="1"/>
  <c r="N6" i="6" s="1"/>
  <c r="O6" i="6" s="1"/>
  <c r="A20" i="5"/>
  <c r="A21" i="5" s="1"/>
  <c r="A22" i="5" s="1"/>
  <c r="A23" i="5" s="1"/>
  <c r="A24" i="5" s="1"/>
  <c r="A25" i="5" s="1"/>
  <c r="A26" i="5" s="1"/>
  <c r="A27" i="5" s="1"/>
  <c r="A28" i="5" s="1"/>
  <c r="A29" i="5" s="1"/>
  <c r="A30" i="5" s="1"/>
  <c r="A31" i="5" s="1"/>
  <c r="A32" i="5" s="1"/>
  <c r="G14" i="5"/>
  <c r="F14" i="5"/>
  <c r="E14" i="5"/>
  <c r="D14" i="5"/>
  <c r="C14" i="5"/>
  <c r="B14" i="5"/>
  <c r="L13" i="5"/>
  <c r="M13" i="5" s="1"/>
  <c r="L12" i="5"/>
  <c r="L11" i="5"/>
  <c r="L10" i="5"/>
  <c r="L9" i="5"/>
  <c r="L8" i="5"/>
  <c r="C6" i="5"/>
  <c r="D6" i="5" s="1"/>
  <c r="E6" i="5" s="1"/>
  <c r="F6" i="5" s="1"/>
  <c r="G6" i="5" s="1"/>
  <c r="H6" i="5" s="1"/>
  <c r="I6" i="5" s="1"/>
  <c r="J6" i="5" s="1"/>
  <c r="K6" i="5" s="1"/>
  <c r="L6" i="5" s="1"/>
  <c r="M6" i="5" s="1"/>
  <c r="N6" i="5" s="1"/>
  <c r="O6" i="5" s="1"/>
  <c r="A20" i="4"/>
  <c r="A21" i="4" s="1"/>
  <c r="A22" i="4" s="1"/>
  <c r="A23" i="4" s="1"/>
  <c r="A24" i="4" s="1"/>
  <c r="A25" i="4" s="1"/>
  <c r="A26" i="4" s="1"/>
  <c r="A27" i="4" s="1"/>
  <c r="A28" i="4" s="1"/>
  <c r="A29" i="4" s="1"/>
  <c r="A30" i="4" s="1"/>
  <c r="A31" i="4" s="1"/>
  <c r="A32" i="4" s="1"/>
  <c r="G14" i="4"/>
  <c r="F14" i="4"/>
  <c r="E14" i="4"/>
  <c r="D14" i="4"/>
  <c r="C14" i="4"/>
  <c r="B14" i="4"/>
  <c r="L13" i="4"/>
  <c r="M13" i="4" s="1"/>
  <c r="I13" i="4"/>
  <c r="L12" i="4"/>
  <c r="I12" i="4"/>
  <c r="L11" i="4"/>
  <c r="I11" i="4"/>
  <c r="L10" i="4"/>
  <c r="I10" i="4"/>
  <c r="L9" i="4"/>
  <c r="I9" i="4"/>
  <c r="L8" i="4"/>
  <c r="I8" i="4"/>
  <c r="C6" i="4"/>
  <c r="D6" i="4" s="1"/>
  <c r="E6" i="4" s="1"/>
  <c r="F6" i="4" s="1"/>
  <c r="G6" i="4" s="1"/>
  <c r="H6" i="4" s="1"/>
  <c r="I6" i="4" s="1"/>
  <c r="J6" i="4" s="1"/>
  <c r="K6" i="4" s="1"/>
  <c r="L6" i="4" s="1"/>
  <c r="M6" i="4" s="1"/>
  <c r="N6" i="4" s="1"/>
  <c r="O6" i="4" s="1"/>
  <c r="A20" i="1"/>
  <c r="A21" i="1" s="1"/>
  <c r="A22" i="1" s="1"/>
  <c r="A23" i="1" s="1"/>
  <c r="A24" i="1" s="1"/>
  <c r="A25" i="1" s="1"/>
  <c r="A26" i="1" s="1"/>
  <c r="A27" i="1" s="1"/>
  <c r="A28" i="1" s="1"/>
  <c r="A29" i="1" s="1"/>
  <c r="A30" i="1" s="1"/>
  <c r="A31" i="1" s="1"/>
  <c r="A32" i="1" s="1"/>
  <c r="L13" i="1"/>
  <c r="L12" i="1"/>
  <c r="L11" i="1"/>
  <c r="L10" i="1"/>
  <c r="L9" i="1"/>
  <c r="L8" i="1"/>
  <c r="L7" i="1"/>
  <c r="M7" i="4" l="1"/>
  <c r="M11" i="9"/>
  <c r="M11" i="5"/>
  <c r="M9" i="7"/>
  <c r="M7" i="5"/>
  <c r="N7" i="4"/>
  <c r="N8" i="4" s="1"/>
  <c r="N9" i="4" s="1"/>
  <c r="N10" i="4" s="1"/>
  <c r="N11" i="4" s="1"/>
  <c r="N12" i="4" s="1"/>
  <c r="N13" i="4" s="1"/>
  <c r="O13" i="4" s="1"/>
  <c r="N8" i="8"/>
  <c r="N9" i="8" s="1"/>
  <c r="N10" i="8" s="1"/>
  <c r="N11" i="8" s="1"/>
  <c r="N12" i="8" s="1"/>
  <c r="N13" i="8" s="1"/>
  <c r="M7" i="9"/>
  <c r="M11" i="8"/>
  <c r="M10" i="8"/>
  <c r="M9" i="5"/>
  <c r="N7" i="7"/>
  <c r="N8" i="7" s="1"/>
  <c r="N9" i="7" s="1"/>
  <c r="N10" i="7" s="1"/>
  <c r="N11" i="7" s="1"/>
  <c r="N12" i="7" s="1"/>
  <c r="N13" i="7" s="1"/>
  <c r="O13" i="7" s="1"/>
  <c r="M8" i="8"/>
  <c r="M8" i="6"/>
  <c r="M10" i="6"/>
  <c r="M8" i="7"/>
  <c r="M12" i="9"/>
  <c r="M10" i="7"/>
  <c r="M7" i="7"/>
  <c r="M8" i="5"/>
  <c r="N7" i="6"/>
  <c r="N8" i="6" s="1"/>
  <c r="N9" i="6" s="1"/>
  <c r="N10" i="6" s="1"/>
  <c r="N11" i="6" s="1"/>
  <c r="N12" i="6" s="1"/>
  <c r="N13" i="6" s="1"/>
  <c r="O13" i="6" s="1"/>
  <c r="M12" i="7"/>
  <c r="M9" i="8"/>
  <c r="M12" i="8"/>
  <c r="M10" i="9"/>
  <c r="M8" i="9"/>
  <c r="N8" i="5"/>
  <c r="N9" i="5" s="1"/>
  <c r="N10" i="5" s="1"/>
  <c r="N11" i="5" s="1"/>
  <c r="N12" i="5" s="1"/>
  <c r="N13" i="5" s="1"/>
  <c r="O13" i="5" s="1"/>
  <c r="M11" i="7"/>
  <c r="M9" i="9"/>
  <c r="M12" i="5"/>
  <c r="M9" i="6"/>
  <c r="N7" i="9"/>
  <c r="N8" i="9" s="1"/>
  <c r="N9" i="9" s="1"/>
  <c r="N10" i="9" s="1"/>
  <c r="N11" i="9" s="1"/>
  <c r="N12" i="9" s="1"/>
  <c r="N13" i="9" s="1"/>
  <c r="M8" i="4"/>
  <c r="M13" i="9"/>
  <c r="M13" i="8"/>
  <c r="M12" i="6"/>
  <c r="M7" i="6"/>
  <c r="M11" i="6"/>
  <c r="M10" i="5"/>
  <c r="M10" i="4"/>
  <c r="M11" i="4"/>
  <c r="M12" i="4"/>
  <c r="M9" i="4"/>
  <c r="I7" i="1"/>
  <c r="O7" i="4" l="1"/>
  <c r="O8" i="9"/>
  <c r="O10" i="9"/>
  <c r="O10" i="8"/>
  <c r="O12" i="8"/>
  <c r="O11" i="8"/>
  <c r="O13" i="8"/>
  <c r="O7" i="8"/>
  <c r="O11" i="7"/>
  <c r="O10" i="7"/>
  <c r="O8" i="7"/>
  <c r="O7" i="7"/>
  <c r="O9" i="8"/>
  <c r="O8" i="8"/>
  <c r="O8" i="6"/>
  <c r="O11" i="6"/>
  <c r="O9" i="6"/>
  <c r="O7" i="6"/>
  <c r="O12" i="6"/>
  <c r="O9" i="5"/>
  <c r="O8" i="5"/>
  <c r="O7" i="9"/>
  <c r="O11" i="5"/>
  <c r="O7" i="5"/>
  <c r="O12" i="5"/>
  <c r="O12" i="9"/>
  <c r="O10" i="5"/>
  <c r="O12" i="7"/>
  <c r="O9" i="9"/>
  <c r="O9" i="7"/>
  <c r="O13" i="9"/>
  <c r="O10" i="6"/>
  <c r="O11" i="9"/>
  <c r="O11" i="4"/>
  <c r="O12" i="4"/>
  <c r="O9" i="4"/>
  <c r="O10" i="4"/>
  <c r="O8" i="4"/>
  <c r="I8" i="1"/>
  <c r="I9" i="1"/>
  <c r="I10" i="1"/>
  <c r="I11" i="1"/>
  <c r="I12" i="1"/>
  <c r="I13" i="1"/>
  <c r="N7" i="1" l="1"/>
  <c r="B11" i="10" l="1"/>
  <c r="B2" i="10"/>
  <c r="B9" i="10"/>
  <c r="B8" i="10"/>
  <c r="B10" i="10" l="1"/>
  <c r="B12" i="10"/>
  <c r="B13" i="10"/>
  <c r="M13" i="1"/>
  <c r="M12" i="1"/>
  <c r="M11" i="1"/>
  <c r="M10" i="1"/>
  <c r="B7" i="10"/>
  <c r="M9" i="1" l="1"/>
  <c r="M8" i="1"/>
  <c r="M7" i="1"/>
  <c r="O7" i="1" s="1"/>
  <c r="E14" i="1"/>
  <c r="C6" i="10" l="1"/>
  <c r="D6" i="10" s="1"/>
  <c r="E6" i="10" s="1"/>
  <c r="F6" i="10" s="1"/>
  <c r="G6" i="10" s="1"/>
  <c r="A19" i="10"/>
  <c r="A20" i="10" s="1"/>
  <c r="A21" i="10" s="1"/>
  <c r="A22" i="10" s="1"/>
  <c r="A23" i="10" s="1"/>
  <c r="G14" i="1" l="1"/>
  <c r="F14" i="1"/>
  <c r="D14" i="1"/>
  <c r="C14" i="1"/>
  <c r="C6" i="1" l="1"/>
  <c r="D6" i="1" s="1"/>
  <c r="E6" i="1" s="1"/>
  <c r="F6" i="1" s="1"/>
  <c r="G6" i="1" s="1"/>
  <c r="H6" i="1" s="1"/>
  <c r="I6" i="1" s="1"/>
  <c r="J6" i="1" l="1"/>
  <c r="K6" i="1" s="1"/>
  <c r="L6" i="1" s="1"/>
  <c r="M6" i="1" s="1"/>
  <c r="N6" i="1" s="1"/>
  <c r="O6" i="1" s="1"/>
  <c r="F7" i="10"/>
  <c r="G7" i="10" s="1"/>
  <c r="N8" i="1"/>
  <c r="N9" i="1" l="1"/>
  <c r="O8" i="1"/>
  <c r="C8" i="10"/>
  <c r="F8" i="10" s="1"/>
  <c r="G8" i="10" s="1"/>
  <c r="C9" i="10" s="1"/>
  <c r="F9" i="10" s="1"/>
  <c r="G9" i="10" s="1"/>
  <c r="C10" i="10" s="1"/>
  <c r="F10" i="10" s="1"/>
  <c r="G10" i="10" s="1"/>
  <c r="C11" i="10" s="1"/>
  <c r="F11" i="10" s="1"/>
  <c r="G11" i="10" s="1"/>
  <c r="C12" i="10" s="1"/>
  <c r="F12" i="10" s="1"/>
  <c r="G12" i="10" s="1"/>
  <c r="C13" i="10" s="1"/>
  <c r="F13" i="10" s="1"/>
  <c r="G13" i="10" s="1"/>
  <c r="N10" i="1" l="1"/>
  <c r="O9" i="1"/>
  <c r="N11" i="1" l="1"/>
  <c r="O10" i="1"/>
  <c r="N12" i="1" l="1"/>
  <c r="O11" i="1"/>
  <c r="N13" i="1" l="1"/>
  <c r="O13" i="1" s="1"/>
  <c r="O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0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0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000-000003000000}">
      <text>
        <r>
          <rPr>
            <b/>
            <sz val="9"/>
            <color indexed="81"/>
            <rFont val="Tahoma"/>
            <family val="2"/>
          </rPr>
          <t>Brian:</t>
        </r>
        <r>
          <rPr>
            <sz val="9"/>
            <color indexed="81"/>
            <rFont val="Tahoma"/>
            <family val="2"/>
          </rPr>
          <t xml:space="preserve">
Western, FIDCO, New Cache, GIC</t>
        </r>
      </text>
    </comment>
    <comment ref="E7" authorId="0" shapeId="0" xr:uid="{00000000-0006-0000-0000-000004000000}">
      <text>
        <r>
          <rPr>
            <b/>
            <sz val="9"/>
            <color indexed="81"/>
            <rFont val="Tahoma"/>
            <family val="2"/>
          </rPr>
          <t>Brian:</t>
        </r>
        <r>
          <rPr>
            <sz val="9"/>
            <color indexed="81"/>
            <rFont val="Tahoma"/>
            <family val="2"/>
          </rPr>
          <t xml:space="preserve">
ECCV Beebe Draw and Haren</t>
        </r>
      </text>
    </comment>
    <comment ref="G7" authorId="0" shapeId="0" xr:uid="{00000000-0006-0000-00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0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0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0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000-000009000000}">
      <text>
        <r>
          <rPr>
            <b/>
            <sz val="9"/>
            <color indexed="81"/>
            <rFont val="Tahoma"/>
            <family val="2"/>
          </rPr>
          <t>Brian:</t>
        </r>
        <r>
          <rPr>
            <sz val="9"/>
            <color indexed="81"/>
            <rFont val="Tahoma"/>
            <family val="2"/>
          </rPr>
          <t xml:space="preserve">
Updated due to October, 2016 Riverside call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G7" authorId="0" shapeId="0" xr:uid="{E73791F9-70F7-48A1-98C8-FB7A05E9A71E}">
      <text>
        <r>
          <rPr>
            <b/>
            <sz val="9"/>
            <color indexed="81"/>
            <rFont val="Tahoma"/>
            <family val="2"/>
          </rPr>
          <t>Brian:</t>
        </r>
        <r>
          <rPr>
            <sz val="9"/>
            <color indexed="81"/>
            <rFont val="Tahoma"/>
            <family val="2"/>
          </rPr>
          <t xml:space="preserve">
Decreed dry year yields of FIDCO and GIC</t>
        </r>
      </text>
    </comment>
    <comment ref="J7" authorId="0" shapeId="0" xr:uid="{00000000-0006-0000-0100-000001000000}">
      <text>
        <r>
          <rPr>
            <b/>
            <sz val="9"/>
            <color indexed="81"/>
            <rFont val="Tahoma"/>
            <family val="2"/>
          </rPr>
          <t>Brian:</t>
        </r>
        <r>
          <rPr>
            <sz val="9"/>
            <color indexed="81"/>
            <rFont val="Tahoma"/>
            <family val="2"/>
          </rPr>
          <t xml:space="preserve">
Updated due to April, 2013 Riverside call</t>
        </r>
      </text>
    </comment>
    <comment ref="B8" authorId="0" shapeId="0" xr:uid="{00000000-0006-0000-0100-000002000000}">
      <text>
        <r>
          <rPr>
            <b/>
            <sz val="9"/>
            <color indexed="81"/>
            <rFont val="Tahoma"/>
            <family val="2"/>
          </rPr>
          <t>Brian:</t>
        </r>
        <r>
          <rPr>
            <sz val="9"/>
            <color indexed="81"/>
            <rFont val="Tahoma"/>
            <family val="2"/>
          </rPr>
          <t xml:space="preserve">
ECCV's depletions with projected pumping May-July</t>
        </r>
      </text>
    </comment>
    <comment ref="C8" authorId="0" shapeId="0" xr:uid="{00000000-0006-0000-0100-000003000000}">
      <text>
        <r>
          <rPr>
            <b/>
            <sz val="9"/>
            <color indexed="81"/>
            <rFont val="Tahoma"/>
            <family val="2"/>
          </rPr>
          <t>Brian:</t>
        </r>
        <r>
          <rPr>
            <sz val="9"/>
            <color indexed="81"/>
            <rFont val="Tahoma"/>
            <family val="2"/>
          </rPr>
          <t xml:space="preserve">
Barr RFOs in reaches Beebe Abv Milton, Beebe Blw Milton, SPR1, SPR2, and SPR3
</t>
        </r>
      </text>
    </comment>
    <comment ref="D8" authorId="0" shapeId="0" xr:uid="{00000000-0006-0000-0100-000004000000}">
      <text>
        <r>
          <rPr>
            <b/>
            <sz val="9"/>
            <color indexed="81"/>
            <rFont val="Tahoma"/>
            <family val="2"/>
          </rPr>
          <t>Brian:</t>
        </r>
        <r>
          <rPr>
            <sz val="9"/>
            <color indexed="81"/>
            <rFont val="Tahoma"/>
            <family val="2"/>
          </rPr>
          <t xml:space="preserve">
Western, FIDCO, New Cache, GIC</t>
        </r>
      </text>
    </comment>
    <comment ref="E8" authorId="0" shapeId="0" xr:uid="{00000000-0006-0000-0100-000005000000}">
      <text>
        <r>
          <rPr>
            <b/>
            <sz val="9"/>
            <color indexed="81"/>
            <rFont val="Tahoma"/>
            <family val="2"/>
          </rPr>
          <t>Brian:</t>
        </r>
        <r>
          <rPr>
            <sz val="9"/>
            <color indexed="81"/>
            <rFont val="Tahoma"/>
            <family val="2"/>
          </rPr>
          <t xml:space="preserve">
ECCV Beebe Draw and Haren</t>
        </r>
      </text>
    </comment>
    <comment ref="J10" authorId="0" shapeId="0" xr:uid="{00000000-0006-0000-01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1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100-000009000000}">
      <text>
        <r>
          <rPr>
            <b/>
            <sz val="9"/>
            <color indexed="81"/>
            <rFont val="Tahoma"/>
            <family val="2"/>
          </rPr>
          <t>Brian:</t>
        </r>
        <r>
          <rPr>
            <sz val="9"/>
            <color indexed="81"/>
            <rFont val="Tahoma"/>
            <family val="2"/>
          </rPr>
          <t xml:space="preserve">
Updated due to October, 2016 Riverside call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2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2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200-000003000000}">
      <text>
        <r>
          <rPr>
            <b/>
            <sz val="9"/>
            <color indexed="81"/>
            <rFont val="Tahoma"/>
            <family val="2"/>
          </rPr>
          <t>Brian:</t>
        </r>
        <r>
          <rPr>
            <sz val="9"/>
            <color indexed="81"/>
            <rFont val="Tahoma"/>
            <family val="2"/>
          </rPr>
          <t xml:space="preserve">
Western, FIDCO, New Cache, GIC</t>
        </r>
      </text>
    </comment>
    <comment ref="E7" authorId="0" shapeId="0" xr:uid="{00000000-0006-0000-0200-000004000000}">
      <text>
        <r>
          <rPr>
            <b/>
            <sz val="9"/>
            <color indexed="81"/>
            <rFont val="Tahoma"/>
            <family val="2"/>
          </rPr>
          <t>Brian:</t>
        </r>
        <r>
          <rPr>
            <sz val="9"/>
            <color indexed="81"/>
            <rFont val="Tahoma"/>
            <family val="2"/>
          </rPr>
          <t xml:space="preserve">
ECCV Beebe Draw and Haren</t>
        </r>
      </text>
    </comment>
    <comment ref="G7" authorId="0" shapeId="0" xr:uid="{00000000-0006-0000-02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2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2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2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200-000009000000}">
      <text>
        <r>
          <rPr>
            <b/>
            <sz val="9"/>
            <color indexed="81"/>
            <rFont val="Tahoma"/>
            <family val="2"/>
          </rPr>
          <t>Brian:</t>
        </r>
        <r>
          <rPr>
            <sz val="9"/>
            <color indexed="81"/>
            <rFont val="Tahoma"/>
            <family val="2"/>
          </rPr>
          <t xml:space="preserve">
Updated due to October, 2016 Riverside call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3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3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300-000003000000}">
      <text>
        <r>
          <rPr>
            <b/>
            <sz val="9"/>
            <color indexed="81"/>
            <rFont val="Tahoma"/>
            <family val="2"/>
          </rPr>
          <t>Brian:</t>
        </r>
        <r>
          <rPr>
            <sz val="9"/>
            <color indexed="81"/>
            <rFont val="Tahoma"/>
            <family val="2"/>
          </rPr>
          <t xml:space="preserve">
Western, FIDCO, New Cache, GIC</t>
        </r>
      </text>
    </comment>
    <comment ref="E7" authorId="0" shapeId="0" xr:uid="{00000000-0006-0000-0300-000004000000}">
      <text>
        <r>
          <rPr>
            <b/>
            <sz val="9"/>
            <color indexed="81"/>
            <rFont val="Tahoma"/>
            <family val="2"/>
          </rPr>
          <t>Brian:</t>
        </r>
        <r>
          <rPr>
            <sz val="9"/>
            <color indexed="81"/>
            <rFont val="Tahoma"/>
            <family val="2"/>
          </rPr>
          <t xml:space="preserve">
ECCV Beebe Draw and Haren</t>
        </r>
      </text>
    </comment>
    <comment ref="G7" authorId="0" shapeId="0" xr:uid="{00000000-0006-0000-03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3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3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3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300-000009000000}">
      <text>
        <r>
          <rPr>
            <b/>
            <sz val="9"/>
            <color indexed="81"/>
            <rFont val="Tahoma"/>
            <family val="2"/>
          </rPr>
          <t>Brian:</t>
        </r>
        <r>
          <rPr>
            <sz val="9"/>
            <color indexed="81"/>
            <rFont val="Tahoma"/>
            <family val="2"/>
          </rPr>
          <t xml:space="preserve">
Updated due to October, 2016 Riverside call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4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4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400-000003000000}">
      <text>
        <r>
          <rPr>
            <b/>
            <sz val="9"/>
            <color indexed="81"/>
            <rFont val="Tahoma"/>
            <family val="2"/>
          </rPr>
          <t>Brian:</t>
        </r>
        <r>
          <rPr>
            <sz val="9"/>
            <color indexed="81"/>
            <rFont val="Tahoma"/>
            <family val="2"/>
          </rPr>
          <t xml:space="preserve">
Western, FIDCO, New Cache, GIC</t>
        </r>
      </text>
    </comment>
    <comment ref="E7" authorId="0" shapeId="0" xr:uid="{00000000-0006-0000-0400-000004000000}">
      <text>
        <r>
          <rPr>
            <b/>
            <sz val="9"/>
            <color indexed="81"/>
            <rFont val="Tahoma"/>
            <family val="2"/>
          </rPr>
          <t>Brian:</t>
        </r>
        <r>
          <rPr>
            <sz val="9"/>
            <color indexed="81"/>
            <rFont val="Tahoma"/>
            <family val="2"/>
          </rPr>
          <t xml:space="preserve">
ECCV Beebe Draw and Haren</t>
        </r>
      </text>
    </comment>
    <comment ref="G7" authorId="0" shapeId="0" xr:uid="{00000000-0006-0000-04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4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4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4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400-000009000000}">
      <text>
        <r>
          <rPr>
            <b/>
            <sz val="9"/>
            <color indexed="81"/>
            <rFont val="Tahoma"/>
            <family val="2"/>
          </rPr>
          <t>Brian:</t>
        </r>
        <r>
          <rPr>
            <sz val="9"/>
            <color indexed="81"/>
            <rFont val="Tahoma"/>
            <family val="2"/>
          </rPr>
          <t xml:space="preserve">
Updated due to October, 2016 Riverside call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5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5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500-000003000000}">
      <text>
        <r>
          <rPr>
            <b/>
            <sz val="9"/>
            <color indexed="81"/>
            <rFont val="Tahoma"/>
            <family val="2"/>
          </rPr>
          <t>Brian:</t>
        </r>
        <r>
          <rPr>
            <sz val="9"/>
            <color indexed="81"/>
            <rFont val="Tahoma"/>
            <family val="2"/>
          </rPr>
          <t xml:space="preserve">
Western, FIDCO, New Cache, GIC</t>
        </r>
      </text>
    </comment>
    <comment ref="E7" authorId="0" shapeId="0" xr:uid="{00000000-0006-0000-0500-000004000000}">
      <text>
        <r>
          <rPr>
            <b/>
            <sz val="9"/>
            <color indexed="81"/>
            <rFont val="Tahoma"/>
            <family val="2"/>
          </rPr>
          <t>Brian:</t>
        </r>
        <r>
          <rPr>
            <sz val="9"/>
            <color indexed="81"/>
            <rFont val="Tahoma"/>
            <family val="2"/>
          </rPr>
          <t xml:space="preserve">
ECCV Beebe Draw and Haren</t>
        </r>
      </text>
    </comment>
    <comment ref="G7" authorId="0" shapeId="0" xr:uid="{00000000-0006-0000-05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5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5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5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500-000009000000}">
      <text>
        <r>
          <rPr>
            <b/>
            <sz val="9"/>
            <color indexed="81"/>
            <rFont val="Tahoma"/>
            <family val="2"/>
          </rPr>
          <t>Brian:</t>
        </r>
        <r>
          <rPr>
            <sz val="9"/>
            <color indexed="81"/>
            <rFont val="Tahoma"/>
            <family val="2"/>
          </rPr>
          <t xml:space="preserve">
Updated due to October, 2016 Riverside call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6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6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600-000003000000}">
      <text>
        <r>
          <rPr>
            <b/>
            <sz val="9"/>
            <color indexed="81"/>
            <rFont val="Tahoma"/>
            <family val="2"/>
          </rPr>
          <t>Brian:</t>
        </r>
        <r>
          <rPr>
            <sz val="9"/>
            <color indexed="81"/>
            <rFont val="Tahoma"/>
            <family val="2"/>
          </rPr>
          <t xml:space="preserve">
Western, FIDCO, New Cache, GIC</t>
        </r>
      </text>
    </comment>
    <comment ref="E7" authorId="0" shapeId="0" xr:uid="{00000000-0006-0000-0600-000004000000}">
      <text>
        <r>
          <rPr>
            <b/>
            <sz val="9"/>
            <color indexed="81"/>
            <rFont val="Tahoma"/>
            <family val="2"/>
          </rPr>
          <t>Brian:</t>
        </r>
        <r>
          <rPr>
            <sz val="9"/>
            <color indexed="81"/>
            <rFont val="Tahoma"/>
            <family val="2"/>
          </rPr>
          <t xml:space="preserve">
ECCV Beebe Draw and Haren</t>
        </r>
      </text>
    </comment>
    <comment ref="G7" authorId="0" shapeId="0" xr:uid="{00000000-0006-0000-06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6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6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6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600-000009000000}">
      <text>
        <r>
          <rPr>
            <b/>
            <sz val="9"/>
            <color indexed="81"/>
            <rFont val="Tahoma"/>
            <family val="2"/>
          </rPr>
          <t>Brian:</t>
        </r>
        <r>
          <rPr>
            <sz val="9"/>
            <color indexed="81"/>
            <rFont val="Tahoma"/>
            <family val="2"/>
          </rPr>
          <t xml:space="preserve">
Updated due to October, 2016 Riverside call</t>
        </r>
      </text>
    </comment>
  </commentList>
</comments>
</file>

<file path=xl/sharedStrings.xml><?xml version="1.0" encoding="utf-8"?>
<sst xmlns="http://schemas.openxmlformats.org/spreadsheetml/2006/main" count="416" uniqueCount="58">
  <si>
    <t>April</t>
  </si>
  <si>
    <t>May</t>
  </si>
  <si>
    <t>June</t>
  </si>
  <si>
    <t>July</t>
  </si>
  <si>
    <t>August</t>
  </si>
  <si>
    <t>September</t>
  </si>
  <si>
    <t>October</t>
  </si>
  <si>
    <t>Number of Days in Month</t>
  </si>
  <si>
    <t>Notes</t>
  </si>
  <si>
    <t>Current Year:</t>
  </si>
  <si>
    <t>Month</t>
  </si>
  <si>
    <t>ACCOUNTING AND REPORTING FORM - Reserve Irrigation Season Account (RISA)</t>
  </si>
  <si>
    <t>AF</t>
  </si>
  <si>
    <t>RISA Account</t>
  </si>
  <si>
    <t>ECCV Well Field Depletions</t>
  </si>
  <si>
    <t>ECCV Recharge Accretions</t>
  </si>
  <si>
    <t>Yield of ECCV's Changed Barr Shares</t>
  </si>
  <si>
    <t>Historical Return Flows for Future Changed Water Rights</t>
  </si>
  <si>
    <t>Yield of ECCV's Other Replacement Supplies</t>
  </si>
  <si>
    <t>Days</t>
  </si>
  <si>
    <t>Projected monthly historical return flows to the South Platte above the Empire Canal Headgate and the Beebe Draw above and below Milton Reservoir for ECCV's future changed water rights</t>
  </si>
  <si>
    <t>Projected monthly depletions from historical and projected well pumping at the ECCV Well Field and the Added Wells under 404 Decree</t>
  </si>
  <si>
    <t xml:space="preserve">Projected monthly recharge accretions in the Beebe Draw or South Platte River above the Beebe Draw - South Plate River confluence associated with prior recorded deliveries to recharge and projected monthly recharge </t>
  </si>
  <si>
    <t>Projected Yield of ECCV's changed Barr shares</t>
  </si>
  <si>
    <t>Projected yield of any other supply delivered above the confluence of the Beebe Draw and the South Platte River.</t>
  </si>
  <si>
    <t>Projected input values in cells shaded yellow.</t>
  </si>
  <si>
    <t>Projected monthly historical return flows to the South Platte above the Empire Canal Headgate and the Beebe Draw above and below Milton Reservoir for ECCV's 02CW403 changed Barr shares (Projection Tool Sheet rows 41, 51, 61, 70, 87, 99)</t>
  </si>
  <si>
    <t>Total</t>
  </si>
  <si>
    <t xml:space="preserve"> Historical Return Flows for Changed Barr Shares</t>
  </si>
  <si>
    <t xml:space="preserve">Shaded months correspond with projections input, non-shaded months correspond with actual data or calculations. </t>
  </si>
  <si>
    <t>Daily Net Depletion Rate</t>
  </si>
  <si>
    <t>AF/Day</t>
  </si>
  <si>
    <t>Start of Month Storage</t>
  </si>
  <si>
    <t>Inflow</t>
  </si>
  <si>
    <t>Releases</t>
  </si>
  <si>
    <t>Re-allocations</t>
  </si>
  <si>
    <t>End of Month Storage</t>
  </si>
  <si>
    <t>Required RISA Amount</t>
  </si>
  <si>
    <t>Calculated RICA Account for each month</t>
  </si>
  <si>
    <t>Additional allocations to storage account to meet RISA requirements</t>
  </si>
  <si>
    <t>Column 2 + Column 3 - Column 4 - Column 5</t>
  </si>
  <si>
    <t>Monthly Storage amount in Barr Lake</t>
  </si>
  <si>
    <t>Any releases from RISA to meet obligation</t>
  </si>
  <si>
    <t xml:space="preserve">Amount of RISA re-allocated for use in Barr Lake </t>
  </si>
  <si>
    <t>Yiled of ECCV's storage supply in Barr, Milton, United #3 and Gilcrest (Projection Tool Sheet rows 181,186,190)</t>
  </si>
  <si>
    <t>Yield of ECCV's Storage Supplies (U3, Barr, Milliken)</t>
  </si>
  <si>
    <t>Cumulative RISA Requirement (3c)</t>
  </si>
  <si>
    <t>Min Volume (3f)</t>
  </si>
  <si>
    <t>Compliance Check</t>
  </si>
  <si>
    <t>1/0</t>
  </si>
  <si>
    <t>Projected daily net depletion rate (Column 1 + Column 2 + Column 3 - Column 4 - Column 5 - Column 6 ÷ Column 9), updated monthly</t>
  </si>
  <si>
    <t>Number of days Call is anticipated at Empire, taken from Table 1 based on historical call records analysis 2000-2010, to be updated annually</t>
  </si>
  <si>
    <t>RISA = (Col 1 + Col 2 + Col 3 -Col4 -Col 5-Col6 )*Col 9/Col 10 per Central/ECCV 404/442 Stip Paragraph 3b</t>
  </si>
  <si>
    <t>Sum of RISA required from current month through October</t>
  </si>
  <si>
    <t>Max(Col 8) * Col 9 (October)</t>
  </si>
  <si>
    <t>Compliance check (is volume in storage [Col 7] &gt;= RISA requirement [Col 12] and &gt;= RISA min [Col 13]) [1 is incompliance, 0 is out of compliance]</t>
  </si>
  <si>
    <t>Call anticipation (3d, 3de)</t>
  </si>
  <si>
    <t>Yield of ECCV's Storage Supplies (U3, Barr, Milton, Milliken)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</si>
</sst>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
    <numFmt numFmtId="165" formatCode="0.0"/>
    <numFmt numFmtId="166" formatCode="[Red]###0;[Red]\-###0;[White]0"/>
  </numFmts>
  <fonts count="7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11"/>
      <color indexed="8"/>
      <name val="Calibri"/>
      <family val="2"/>
    </font>
    <font>
      <b/>
      <sz val="10"/>
      <name val="Helvetica-Narrow"/>
      <family val="2"/>
    </font>
    <font>
      <sz val="10"/>
      <name val="Times New Roman"/>
      <family val="1"/>
    </font>
    <font>
      <sz val="11"/>
      <color indexed="10"/>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name val="Calibri"/>
      <family val="2"/>
      <scheme val="minor"/>
    </font>
    <font>
      <sz val="11"/>
      <name val="Times New Roman"/>
      <family val="1"/>
    </font>
    <font>
      <sz val="10"/>
      <name val="Arial"/>
      <family val="2"/>
    </font>
    <font>
      <sz val="10"/>
      <color indexed="8"/>
      <name val="Arial"/>
      <family val="2"/>
    </font>
    <font>
      <u/>
      <sz val="11"/>
      <color theme="10"/>
      <name val="Calibri"/>
      <family val="2"/>
    </font>
    <font>
      <sz val="10"/>
      <color indexed="12"/>
      <name val="Arial"/>
      <family val="2"/>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7.5"/>
      <color indexed="12"/>
      <name val="Arial"/>
      <family val="2"/>
    </font>
    <font>
      <u/>
      <sz val="10"/>
      <color indexed="12"/>
      <name val="Arial"/>
      <family val="2"/>
    </font>
    <font>
      <b/>
      <sz val="18"/>
      <name val="Arial"/>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sz val="10"/>
      <name val="Arial"/>
      <family val="2"/>
    </font>
    <font>
      <sz val="10"/>
      <name val="Arial"/>
      <family val="2"/>
    </font>
    <font>
      <b/>
      <sz val="10"/>
      <color indexed="12"/>
      <name val="Helvetica-Narrow"/>
      <family val="2"/>
    </font>
    <font>
      <sz val="9"/>
      <color indexed="81"/>
      <name val="Tahoma"/>
      <family val="2"/>
    </font>
    <font>
      <b/>
      <sz val="9"/>
      <color indexed="81"/>
      <name val="Tahoma"/>
      <family val="2"/>
    </font>
  </fonts>
  <fills count="57">
    <fill>
      <patternFill patternType="none"/>
    </fill>
    <fill>
      <patternFill patternType="gray125"/>
    </fill>
    <fill>
      <patternFill patternType="solid">
        <fgColor rgb="FFFFFF00"/>
        <bgColor indexed="64"/>
      </patternFill>
    </fill>
    <fill>
      <patternFill patternType="solid">
        <fgColor indexed="26"/>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0"/>
      </top>
      <bottom/>
      <diagonal/>
    </border>
    <border>
      <left/>
      <right style="hair">
        <color indexed="64"/>
      </right>
      <top/>
      <bottom/>
      <diagonal/>
    </border>
  </borders>
  <cellStyleXfs count="2731">
    <xf numFmtId="0" fontId="0" fillId="0" borderId="0"/>
    <xf numFmtId="0" fontId="2" fillId="0" borderId="0"/>
    <xf numFmtId="1" fontId="6" fillId="0" borderId="0" applyNumberFormat="0" applyFill="0" applyBorder="0" applyAlignment="0">
      <alignment horizontal="left"/>
    </xf>
    <xf numFmtId="0" fontId="5" fillId="0" borderId="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3" borderId="1" applyNumberFormat="0" applyFont="0" applyAlignment="0" applyProtection="0"/>
    <xf numFmtId="0" fontId="5" fillId="3" borderId="1" applyNumberFormat="0" applyFont="0" applyAlignment="0" applyProtection="0"/>
    <xf numFmtId="0" fontId="5" fillId="3" borderId="1" applyNumberFormat="0" applyFont="0" applyAlignment="0" applyProtection="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2" fillId="3" borderId="1" applyNumberFormat="0" applyFont="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3" fillId="24" borderId="19" applyNumberFormat="0" applyAlignment="0" applyProtection="0"/>
    <xf numFmtId="0" fontId="25" fillId="0" borderId="0"/>
    <xf numFmtId="0" fontId="13" fillId="24" borderId="21" applyNumberFormat="0" applyAlignment="0" applyProtection="0"/>
    <xf numFmtId="0" fontId="13" fillId="24" borderId="20" applyNumberFormat="0" applyAlignment="0" applyProtection="0"/>
    <xf numFmtId="0" fontId="13" fillId="24" borderId="22" applyNumberFormat="0" applyAlignment="0" applyProtection="0"/>
    <xf numFmtId="0" fontId="13" fillId="24" borderId="24" applyNumberFormat="0" applyAlignment="0" applyProtection="0"/>
    <xf numFmtId="0" fontId="13" fillId="24" borderId="23" applyNumberFormat="0" applyAlignment="0" applyProtection="0"/>
    <xf numFmtId="0" fontId="26" fillId="0" borderId="0"/>
    <xf numFmtId="0" fontId="13" fillId="24" borderId="24" applyNumberFormat="0" applyAlignment="0" applyProtection="0"/>
    <xf numFmtId="0" fontId="13" fillId="24" borderId="24" applyNumberFormat="0" applyAlignment="0" applyProtection="0"/>
    <xf numFmtId="0" fontId="1" fillId="0" borderId="0"/>
    <xf numFmtId="0" fontId="28" fillId="0" borderId="0" applyNumberFormat="0" applyFill="0" applyBorder="0" applyAlignment="0" applyProtection="0">
      <alignment vertical="top"/>
      <protection locked="0"/>
    </xf>
    <xf numFmtId="0" fontId="1" fillId="0" borderId="0"/>
    <xf numFmtId="0" fontId="2" fillId="0" borderId="0">
      <alignment vertical="top"/>
    </xf>
    <xf numFmtId="0" fontId="27" fillId="0" borderId="0">
      <alignment vertical="top"/>
    </xf>
    <xf numFmtId="0" fontId="13" fillId="24" borderId="24" applyNumberFormat="0" applyAlignment="0" applyProtection="0"/>
    <xf numFmtId="0" fontId="25" fillId="0" borderId="0"/>
    <xf numFmtId="0" fontId="1" fillId="0" borderId="0"/>
    <xf numFmtId="43" fontId="25"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0" fontId="13" fillId="24" borderId="24" applyNumberFormat="0" applyAlignment="0" applyProtection="0"/>
    <xf numFmtId="0" fontId="1" fillId="0" borderId="0"/>
    <xf numFmtId="0" fontId="13" fillId="24" borderId="24" applyNumberFormat="0" applyAlignment="0" applyProtection="0"/>
    <xf numFmtId="0" fontId="13" fillId="24" borderId="24" applyNumberFormat="0" applyAlignment="0" applyProtection="0"/>
    <xf numFmtId="0" fontId="1" fillId="0" borderId="0"/>
    <xf numFmtId="0" fontId="1" fillId="0" borderId="0"/>
    <xf numFmtId="0" fontId="29" fillId="0" borderId="0"/>
    <xf numFmtId="0" fontId="46" fillId="0" borderId="0"/>
    <xf numFmtId="0" fontId="46" fillId="0" borderId="0"/>
    <xf numFmtId="0" fontId="46" fillId="0" borderId="0"/>
    <xf numFmtId="0" fontId="46" fillId="0" borderId="0"/>
    <xf numFmtId="0" fontId="46" fillId="0" borderId="0"/>
    <xf numFmtId="0" fontId="2" fillId="0" borderId="0">
      <alignment horizontal="left"/>
    </xf>
    <xf numFmtId="0" fontId="2" fillId="0" borderId="0">
      <alignment horizontal="left"/>
    </xf>
    <xf numFmtId="0" fontId="1" fillId="0" borderId="0"/>
    <xf numFmtId="0" fontId="1" fillId="0" borderId="0"/>
    <xf numFmtId="0" fontId="13" fillId="24" borderId="24"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5" fillId="8" borderId="0" applyNumberFormat="0" applyBorder="0" applyAlignment="0" applyProtection="0"/>
    <xf numFmtId="0" fontId="5" fillId="14" borderId="0" applyNumberFormat="0" applyBorder="0" applyAlignment="0" applyProtection="0"/>
    <xf numFmtId="0" fontId="10" fillId="17" borderId="0" applyNumberFormat="0" applyBorder="0" applyAlignment="0" applyProtection="0"/>
    <xf numFmtId="0" fontId="2" fillId="0" borderId="0"/>
    <xf numFmtId="0" fontId="5" fillId="11" borderId="0" applyNumberFormat="0" applyBorder="0" applyAlignment="0" applyProtection="0"/>
    <xf numFmtId="0" fontId="10" fillId="16" borderId="0" applyNumberFormat="0" applyBorder="0" applyAlignment="0" applyProtection="0"/>
    <xf numFmtId="0" fontId="17" fillId="0" borderId="13" applyNumberFormat="0" applyFill="0" applyAlignment="0" applyProtection="0"/>
    <xf numFmtId="0" fontId="18" fillId="0" borderId="14" applyNumberFormat="0" applyFill="0" applyAlignment="0" applyProtection="0"/>
    <xf numFmtId="0" fontId="10" fillId="12" borderId="0" applyNumberFormat="0" applyBorder="0" applyAlignment="0" applyProtection="0"/>
    <xf numFmtId="0" fontId="10" fillId="22" borderId="0" applyNumberFormat="0" applyBorder="0" applyAlignment="0" applyProtection="0"/>
    <xf numFmtId="0" fontId="47" fillId="0" borderId="0" applyNumberFormat="0" applyFill="0" applyBorder="0" applyAlignment="0" applyProtection="0">
      <alignment vertical="top"/>
      <protection locked="0"/>
    </xf>
    <xf numFmtId="0" fontId="5" fillId="13" borderId="0" applyNumberFormat="0" applyBorder="0" applyAlignment="0" applyProtection="0"/>
    <xf numFmtId="0" fontId="10" fillId="17" borderId="0" applyNumberFormat="0" applyBorder="0" applyAlignment="0" applyProtection="0"/>
    <xf numFmtId="0" fontId="18" fillId="0" borderId="0" applyNumberFormat="0" applyFill="0" applyBorder="0" applyAlignment="0" applyProtection="0"/>
    <xf numFmtId="0" fontId="13" fillId="24" borderId="24" applyNumberFormat="0" applyAlignment="0" applyProtection="0"/>
    <xf numFmtId="0" fontId="10" fillId="13"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5" fillId="6" borderId="0" applyNumberFormat="0" applyBorder="0" applyAlignment="0" applyProtection="0"/>
    <xf numFmtId="0" fontId="10" fillId="20" borderId="0" applyNumberFormat="0" applyBorder="0" applyAlignment="0" applyProtection="0"/>
    <xf numFmtId="0" fontId="1" fillId="0" borderId="0"/>
    <xf numFmtId="0" fontId="1" fillId="0" borderId="0"/>
    <xf numFmtId="0" fontId="5" fillId="11" borderId="0" applyNumberFormat="0" applyBorder="0" applyAlignment="0" applyProtection="0"/>
    <xf numFmtId="0" fontId="12" fillId="23" borderId="10" applyNumberFormat="0" applyAlignment="0" applyProtection="0"/>
    <xf numFmtId="0" fontId="5" fillId="12" borderId="0" applyNumberFormat="0" applyBorder="0" applyAlignment="0" applyProtection="0"/>
    <xf numFmtId="0" fontId="2" fillId="0" borderId="0"/>
    <xf numFmtId="0" fontId="10" fillId="19"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19" fillId="10" borderId="10" applyNumberFormat="0" applyAlignment="0" applyProtection="0"/>
    <xf numFmtId="0" fontId="5" fillId="9" borderId="0" applyNumberFormat="0" applyBorder="0" applyAlignment="0" applyProtection="0"/>
    <xf numFmtId="0" fontId="10" fillId="15" borderId="0" applyNumberFormat="0" applyBorder="0" applyAlignment="0" applyProtection="0"/>
    <xf numFmtId="0" fontId="21" fillId="25" borderId="0" applyNumberFormat="0" applyBorder="0" applyAlignment="0" applyProtection="0"/>
    <xf numFmtId="0" fontId="20" fillId="0" borderId="15" applyNumberFormat="0" applyFill="0" applyAlignment="0" applyProtection="0"/>
    <xf numFmtId="0" fontId="5" fillId="7" borderId="0" applyNumberFormat="0" applyBorder="0" applyAlignment="0" applyProtection="0"/>
    <xf numFmtId="0" fontId="10" fillId="18" borderId="0" applyNumberFormat="0" applyBorder="0" applyAlignment="0" applyProtection="0"/>
    <xf numFmtId="0" fontId="11" fillId="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applyNumberFormat="0" applyFill="0" applyBorder="0" applyAlignment="0" applyProtection="0"/>
    <xf numFmtId="0" fontId="15" fillId="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12"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9" fillId="0" borderId="17" applyNumberFormat="0" applyFill="0" applyAlignment="0" applyProtection="0"/>
    <xf numFmtId="0" fontId="23" fillId="0" borderId="0" applyNumberFormat="0" applyFill="0" applyBorder="0" applyAlignment="0" applyProtection="0"/>
    <xf numFmtId="0" fontId="8" fillId="0" borderId="0" applyNumberFormat="0" applyFill="0" applyBorder="0" applyAlignment="0" applyProtection="0"/>
    <xf numFmtId="0" fontId="2" fillId="0" borderId="0"/>
    <xf numFmtId="9" fontId="2" fillId="0" borderId="0" applyFont="0" applyFill="0" applyBorder="0" applyAlignment="0" applyProtection="0"/>
    <xf numFmtId="0" fontId="22" fillId="23" borderId="16" applyNumberFormat="0" applyAlignment="0" applyProtection="0"/>
    <xf numFmtId="0" fontId="2" fillId="3" borderId="1" applyNumberFormat="0" applyFont="0" applyAlignment="0" applyProtection="0"/>
    <xf numFmtId="0" fontId="5" fillId="0" borderId="0"/>
    <xf numFmtId="0" fontId="1" fillId="0" borderId="0"/>
    <xf numFmtId="0" fontId="35" fillId="26" borderId="0" applyNumberFormat="0" applyBorder="0" applyAlignment="0" applyProtection="0"/>
    <xf numFmtId="0" fontId="36" fillId="2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45" fillId="36" borderId="0" applyNumberFormat="0" applyBorder="0" applyAlignment="0" applyProtection="0"/>
    <xf numFmtId="0" fontId="45" fillId="40" borderId="0" applyNumberFormat="0" applyBorder="0" applyAlignment="0" applyProtection="0"/>
    <xf numFmtId="0" fontId="45" fillId="44" borderId="0" applyNumberFormat="0" applyBorder="0" applyAlignment="0" applyProtection="0"/>
    <xf numFmtId="0" fontId="45" fillId="48" borderId="0" applyNumberFormat="0" applyBorder="0" applyAlignment="0" applyProtection="0"/>
    <xf numFmtId="0" fontId="45" fillId="52" borderId="0" applyNumberFormat="0" applyBorder="0" applyAlignment="0" applyProtection="0"/>
    <xf numFmtId="0" fontId="45" fillId="56" borderId="0" applyNumberFormat="0" applyBorder="0" applyAlignment="0" applyProtection="0"/>
    <xf numFmtId="0" fontId="45" fillId="33" borderId="0" applyNumberFormat="0" applyBorder="0" applyAlignment="0" applyProtection="0"/>
    <xf numFmtId="0" fontId="45" fillId="37" borderId="0" applyNumberFormat="0" applyBorder="0" applyAlignment="0" applyProtection="0"/>
    <xf numFmtId="0" fontId="45" fillId="41" borderId="0" applyNumberFormat="0" applyBorder="0" applyAlignment="0" applyProtection="0"/>
    <xf numFmtId="0" fontId="45" fillId="45" borderId="0" applyNumberFormat="0" applyBorder="0" applyAlignment="0" applyProtection="0"/>
    <xf numFmtId="0" fontId="45" fillId="49" borderId="0" applyNumberFormat="0" applyBorder="0" applyAlignment="0" applyProtection="0"/>
    <xf numFmtId="0" fontId="45" fillId="53" borderId="0" applyNumberFormat="0" applyBorder="0" applyAlignment="0" applyProtection="0"/>
    <xf numFmtId="0" fontId="40" fillId="30" borderId="28" applyNumberFormat="0" applyAlignment="0" applyProtection="0"/>
    <xf numFmtId="0" fontId="42" fillId="31" borderId="31" applyNumberFormat="0" applyAlignment="0" applyProtection="0"/>
    <xf numFmtId="0" fontId="44" fillId="0" borderId="0" applyNumberFormat="0" applyFill="0" applyBorder="0" applyAlignment="0" applyProtection="0"/>
    <xf numFmtId="0" fontId="32" fillId="0" borderId="25" applyNumberFormat="0" applyFill="0" applyAlignment="0" applyProtection="0"/>
    <xf numFmtId="0" fontId="33" fillId="0" borderId="26" applyNumberFormat="0" applyFill="0" applyAlignment="0" applyProtection="0"/>
    <xf numFmtId="0" fontId="34" fillId="0" borderId="27" applyNumberFormat="0" applyFill="0" applyAlignment="0" applyProtection="0"/>
    <xf numFmtId="0" fontId="34" fillId="0" borderId="0" applyNumberFormat="0" applyFill="0" applyBorder="0" applyAlignment="0" applyProtection="0"/>
    <xf numFmtId="0" fontId="38" fillId="29" borderId="28" applyNumberFormat="0" applyAlignment="0" applyProtection="0"/>
    <xf numFmtId="0" fontId="41" fillId="0" borderId="30" applyNumberFormat="0" applyFill="0" applyAlignment="0" applyProtection="0"/>
    <xf numFmtId="0" fontId="37" fillId="28" borderId="0" applyNumberFormat="0" applyBorder="0" applyAlignment="0" applyProtection="0"/>
    <xf numFmtId="0" fontId="1" fillId="0" borderId="0"/>
    <xf numFmtId="0" fontId="1" fillId="0" borderId="0"/>
    <xf numFmtId="0" fontId="1" fillId="32" borderId="32" applyNumberFormat="0" applyFont="0" applyAlignment="0" applyProtection="0"/>
    <xf numFmtId="0" fontId="39" fillId="30" borderId="29" applyNumberFormat="0" applyAlignment="0" applyProtection="0"/>
    <xf numFmtId="0" fontId="31" fillId="0" borderId="0" applyNumberFormat="0" applyFill="0" applyBorder="0" applyAlignment="0" applyProtection="0"/>
    <xf numFmtId="0" fontId="30" fillId="0" borderId="33" applyNumberFormat="0" applyFill="0" applyAlignment="0" applyProtection="0"/>
    <xf numFmtId="0" fontId="43" fillId="0" borderId="0" applyNumberFormat="0" applyFill="0" applyBorder="0" applyAlignment="0" applyProtection="0"/>
    <xf numFmtId="0" fontId="25" fillId="0" borderId="0"/>
    <xf numFmtId="0" fontId="1" fillId="0" borderId="0"/>
    <xf numFmtId="43" fontId="1" fillId="0" borderId="0" applyFont="0" applyFill="0" applyBorder="0" applyAlignment="0" applyProtection="0"/>
    <xf numFmtId="3"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 fillId="0" borderId="34" applyNumberFormat="0" applyFont="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3" fontId="7" fillId="0" borderId="0" applyFont="0" applyFill="0" applyBorder="0" applyAlignment="0" applyProtection="0"/>
    <xf numFmtId="5"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9" fillId="0" borderId="0"/>
    <xf numFmtId="0" fontId="2" fillId="0" borderId="0"/>
    <xf numFmtId="0" fontId="29" fillId="0" borderId="0"/>
    <xf numFmtId="0" fontId="29" fillId="0" borderId="0"/>
    <xf numFmtId="0" fontId="29"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alignment vertical="top"/>
    </xf>
    <xf numFmtId="0" fontId="29" fillId="0" borderId="0"/>
    <xf numFmtId="0" fontId="2" fillId="0" borderId="0"/>
    <xf numFmtId="0" fontId="29" fillId="0" borderId="0"/>
    <xf numFmtId="10" fontId="7" fillId="0" borderId="0" applyFont="0" applyFill="0" applyBorder="0" applyAlignment="0" applyProtection="0"/>
    <xf numFmtId="0" fontId="7" fillId="0" borderId="34" applyNumberFormat="0" applyFont="0" applyBorder="0" applyAlignment="0" applyProtection="0"/>
    <xf numFmtId="0" fontId="7" fillId="0" borderId="0">
      <alignment vertical="top"/>
    </xf>
    <xf numFmtId="0" fontId="7" fillId="0" borderId="0">
      <alignment vertical="top"/>
    </xf>
    <xf numFmtId="0" fontId="7"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50" fillId="0" borderId="0"/>
    <xf numFmtId="0" fontId="50" fillId="5" borderId="0" applyNumberFormat="0" applyBorder="0" applyAlignment="0" applyProtection="0"/>
    <xf numFmtId="0" fontId="50" fillId="6" borderId="0" applyNumberFormat="0" applyBorder="0" applyAlignment="0" applyProtection="0"/>
    <xf numFmtId="0" fontId="50" fillId="7" borderId="0" applyNumberFormat="0" applyBorder="0" applyAlignment="0" applyProtection="0"/>
    <xf numFmtId="0" fontId="50" fillId="8"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50" fillId="8" borderId="0" applyNumberFormat="0" applyBorder="0" applyAlignment="0" applyProtection="0"/>
    <xf numFmtId="0" fontId="50" fillId="11" borderId="0" applyNumberFormat="0" applyBorder="0" applyAlignment="0" applyProtection="0"/>
    <xf numFmtId="0" fontId="50" fillId="14" borderId="0" applyNumberFormat="0" applyBorder="0" applyAlignment="0" applyProtection="0"/>
    <xf numFmtId="0" fontId="51" fillId="15"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22" borderId="0" applyNumberFormat="0" applyBorder="0" applyAlignment="0" applyProtection="0"/>
    <xf numFmtId="0" fontId="52" fillId="6" borderId="0" applyNumberFormat="0" applyBorder="0" applyAlignment="0" applyProtection="0"/>
    <xf numFmtId="0" fontId="53" fillId="23" borderId="10" applyNumberFormat="0" applyAlignment="0" applyProtection="0"/>
    <xf numFmtId="0" fontId="54" fillId="24" borderId="24" applyNumberFormat="0" applyAlignment="0" applyProtection="0"/>
    <xf numFmtId="0" fontId="55" fillId="0" borderId="0" applyNumberFormat="0" applyFill="0" applyBorder="0" applyAlignment="0" applyProtection="0"/>
    <xf numFmtId="0" fontId="56" fillId="7" borderId="0" applyNumberFormat="0" applyBorder="0" applyAlignment="0" applyProtection="0"/>
    <xf numFmtId="0" fontId="57" fillId="0" borderId="12" applyNumberFormat="0" applyFill="0" applyAlignment="0" applyProtection="0"/>
    <xf numFmtId="0" fontId="58" fillId="0" borderId="13" applyNumberFormat="0" applyFill="0" applyAlignment="0" applyProtection="0"/>
    <xf numFmtId="0" fontId="59" fillId="0" borderId="14" applyNumberFormat="0" applyFill="0" applyAlignment="0" applyProtection="0"/>
    <xf numFmtId="0" fontId="59" fillId="0" borderId="0" applyNumberFormat="0" applyFill="0" applyBorder="0" applyAlignment="0" applyProtection="0"/>
    <xf numFmtId="0" fontId="60" fillId="10" borderId="10" applyNumberFormat="0" applyAlignment="0" applyProtection="0"/>
    <xf numFmtId="0" fontId="61" fillId="0" borderId="15" applyNumberFormat="0" applyFill="0" applyAlignment="0" applyProtection="0"/>
    <xf numFmtId="0" fontId="62" fillId="25" borderId="0" applyNumberFormat="0" applyBorder="0" applyAlignment="0" applyProtection="0"/>
    <xf numFmtId="0" fontId="5" fillId="0" borderId="0"/>
    <xf numFmtId="0" fontId="50" fillId="3" borderId="1" applyNumberFormat="0" applyFont="0" applyAlignment="0" applyProtection="0"/>
    <xf numFmtId="0" fontId="63" fillId="23" borderId="16" applyNumberFormat="0" applyAlignment="0" applyProtection="0"/>
    <xf numFmtId="0" fontId="64" fillId="0" borderId="17" applyNumberFormat="0" applyFill="0" applyAlignment="0" applyProtection="0"/>
    <xf numFmtId="0" fontId="65"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5" fillId="0" borderId="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43" fontId="25" fillId="0" borderId="0" applyFont="0" applyFill="0" applyBorder="0" applyAlignment="0" applyProtection="0"/>
    <xf numFmtId="0" fontId="1" fillId="0" borderId="0"/>
    <xf numFmtId="43" fontId="1" fillId="0" borderId="0" applyFont="0" applyFill="0" applyBorder="0" applyAlignment="0" applyProtection="0"/>
    <xf numFmtId="0" fontId="25" fillId="0" borderId="0"/>
    <xf numFmtId="0" fontId="25" fillId="0" borderId="0"/>
    <xf numFmtId="0" fontId="25" fillId="0" borderId="0"/>
    <xf numFmtId="0" fontId="1" fillId="0" borderId="0"/>
    <xf numFmtId="0" fontId="1"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2"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66" fillId="0" borderId="0"/>
    <xf numFmtId="0" fontId="66" fillId="0" borderId="0"/>
    <xf numFmtId="0" fontId="66" fillId="0" borderId="0"/>
    <xf numFmtId="0" fontId="66" fillId="0" borderId="0"/>
    <xf numFmtId="0" fontId="66" fillId="0" borderId="0"/>
    <xf numFmtId="0" fontId="1" fillId="0" borderId="0"/>
    <xf numFmtId="0" fontId="2" fillId="0" borderId="0"/>
    <xf numFmtId="0" fontId="67" fillId="0" borderId="0"/>
    <xf numFmtId="0" fontId="67" fillId="0" borderId="0"/>
    <xf numFmtId="0" fontId="67" fillId="0" borderId="0"/>
    <xf numFmtId="0" fontId="67" fillId="0" borderId="0"/>
    <xf numFmtId="0" fontId="67" fillId="0" borderId="0"/>
    <xf numFmtId="0" fontId="1" fillId="0" borderId="0"/>
    <xf numFmtId="0" fontId="67" fillId="0" borderId="0"/>
    <xf numFmtId="0" fontId="67" fillId="0" borderId="0"/>
    <xf numFmtId="0" fontId="67" fillId="0" borderId="0"/>
    <xf numFmtId="0" fontId="1" fillId="0" borderId="0"/>
    <xf numFmtId="0" fontId="67" fillId="0" borderId="0"/>
    <xf numFmtId="0" fontId="6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7" fillId="0" borderId="0">
      <alignment vertical="top"/>
    </xf>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0" fontId="1" fillId="0" borderId="0"/>
    <xf numFmtId="0" fontId="1" fillId="0" borderId="0"/>
    <xf numFmtId="0" fontId="2" fillId="0" borderId="0"/>
    <xf numFmtId="0" fontId="2" fillId="0" borderId="0">
      <alignment vertical="top"/>
    </xf>
    <xf numFmtId="2" fontId="68" fillId="0" borderId="0" applyNumberFormat="0" applyFill="0" applyBorder="0" applyAlignment="0">
      <alignment horizontal="right"/>
      <protection locked="0"/>
    </xf>
    <xf numFmtId="166" fontId="6" fillId="0" borderId="0" applyNumberFormat="0" applyFill="0" applyBorder="0" applyAlignment="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67"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67" fillId="0" borderId="0"/>
    <xf numFmtId="0" fontId="67" fillId="0" borderId="0"/>
    <xf numFmtId="0" fontId="67" fillId="0" borderId="0"/>
    <xf numFmtId="0" fontId="67" fillId="0" borderId="0"/>
    <xf numFmtId="0" fontId="67" fillId="0" borderId="0"/>
    <xf numFmtId="0" fontId="67" fillId="0" borderId="0"/>
  </cellStyleXfs>
  <cellXfs count="55">
    <xf numFmtId="0" fontId="0" fillId="0" borderId="0" xfId="0"/>
    <xf numFmtId="0" fontId="3" fillId="0" borderId="0" xfId="1" applyFont="1" applyAlignment="1">
      <alignment horizontal="left" vertical="center"/>
    </xf>
    <xf numFmtId="0" fontId="0" fillId="0" borderId="6" xfId="0" applyBorder="1" applyAlignment="1">
      <alignment horizontal="center" vertical="center"/>
    </xf>
    <xf numFmtId="0" fontId="0" fillId="0" borderId="9" xfId="0" applyBorder="1"/>
    <xf numFmtId="0" fontId="0" fillId="0" borderId="3" xfId="0" applyBorder="1" applyAlignment="1">
      <alignment horizontal="center"/>
    </xf>
    <xf numFmtId="0" fontId="0" fillId="0" borderId="4" xfId="0" applyBorder="1"/>
    <xf numFmtId="0" fontId="0" fillId="0" borderId="3" xfId="0" applyBorder="1" applyAlignment="1">
      <alignment horizontal="center" wrapText="1"/>
    </xf>
    <xf numFmtId="164" fontId="0" fillId="0" borderId="0" xfId="0" applyNumberFormat="1" applyBorder="1" applyAlignment="1">
      <alignment horizontal="right"/>
    </xf>
    <xf numFmtId="0" fontId="0" fillId="0" borderId="8" xfId="0" applyBorder="1"/>
    <xf numFmtId="164" fontId="2" fillId="0" borderId="0" xfId="5" applyNumberFormat="1" applyBorder="1" applyAlignment="1">
      <alignment horizontal="right"/>
    </xf>
    <xf numFmtId="0" fontId="0" fillId="0" borderId="6" xfId="0" applyFill="1" applyBorder="1" applyAlignment="1">
      <alignment horizontal="center" vertical="center" wrapText="1"/>
    </xf>
    <xf numFmtId="0" fontId="0" fillId="0" borderId="0" xfId="0" applyAlignment="1">
      <alignment horizontal="left"/>
    </xf>
    <xf numFmtId="0" fontId="0" fillId="0" borderId="3" xfId="0" applyBorder="1"/>
    <xf numFmtId="0" fontId="4" fillId="0" borderId="0" xfId="5" applyFont="1" applyAlignment="1"/>
    <xf numFmtId="0" fontId="4" fillId="4" borderId="5" xfId="5" applyFont="1" applyFill="1" applyBorder="1" applyAlignment="1"/>
    <xf numFmtId="0" fontId="0" fillId="0" borderId="2" xfId="0" applyBorder="1"/>
    <xf numFmtId="0" fontId="0" fillId="0" borderId="6" xfId="0" applyBorder="1" applyAlignment="1">
      <alignment horizontal="center" vertical="center" wrapText="1"/>
    </xf>
    <xf numFmtId="0" fontId="0" fillId="0" borderId="7" xfId="0" applyBorder="1"/>
    <xf numFmtId="164" fontId="2" fillId="0" borderId="2" xfId="5" applyNumberFormat="1" applyBorder="1" applyAlignment="1">
      <alignment horizontal="center"/>
    </xf>
    <xf numFmtId="0" fontId="0" fillId="0" borderId="5" xfId="0" applyFill="1" applyBorder="1"/>
    <xf numFmtId="0" fontId="24" fillId="0" borderId="0" xfId="31" applyFont="1" applyAlignment="1">
      <alignment vertical="center"/>
    </xf>
    <xf numFmtId="0" fontId="7" fillId="0" borderId="0" xfId="31" applyFont="1" applyAlignment="1">
      <alignment vertical="center"/>
    </xf>
    <xf numFmtId="165" fontId="0" fillId="2" borderId="8" xfId="0" applyNumberFormat="1" applyFill="1" applyBorder="1"/>
    <xf numFmtId="165" fontId="0" fillId="2" borderId="3" xfId="0" applyNumberFormat="1" applyFill="1" applyBorder="1"/>
    <xf numFmtId="2" fontId="2" fillId="0" borderId="0" xfId="5" applyNumberFormat="1"/>
    <xf numFmtId="0" fontId="0" fillId="0" borderId="4" xfId="0" applyFill="1" applyBorder="1"/>
    <xf numFmtId="2" fontId="2" fillId="0" borderId="0" xfId="5" applyNumberFormat="1" applyFill="1" applyBorder="1" applyAlignment="1">
      <alignment horizontal="center"/>
    </xf>
    <xf numFmtId="2" fontId="2" fillId="0" borderId="0" xfId="5" applyNumberFormat="1" applyFont="1" applyFill="1" applyBorder="1" applyAlignment="1">
      <alignment horizontal="center"/>
    </xf>
    <xf numFmtId="165" fontId="2" fillId="0" borderId="0" xfId="5" applyNumberFormat="1" applyBorder="1" applyAlignment="1">
      <alignment horizontal="center"/>
    </xf>
    <xf numFmtId="165" fontId="0" fillId="0" borderId="0" xfId="0" applyNumberFormat="1"/>
    <xf numFmtId="165" fontId="2" fillId="0" borderId="0" xfId="5" applyNumberFormat="1" applyFill="1" applyBorder="1" applyAlignment="1">
      <alignment horizontal="center"/>
    </xf>
    <xf numFmtId="165" fontId="0" fillId="0" borderId="18" xfId="0" applyNumberFormat="1" applyBorder="1"/>
    <xf numFmtId="165" fontId="0" fillId="0" borderId="8" xfId="0" applyNumberFormat="1" applyBorder="1"/>
    <xf numFmtId="165" fontId="0" fillId="0" borderId="3" xfId="0" applyNumberFormat="1" applyBorder="1"/>
    <xf numFmtId="165" fontId="2" fillId="0" borderId="0" xfId="5" applyNumberFormat="1" applyFill="1" applyBorder="1" applyAlignment="1">
      <alignment horizontal="center"/>
    </xf>
    <xf numFmtId="165" fontId="2" fillId="0" borderId="0" xfId="5" applyNumberFormat="1" applyBorder="1" applyAlignment="1">
      <alignment horizontal="center"/>
    </xf>
    <xf numFmtId="165" fontId="0" fillId="0" borderId="0" xfId="0" applyNumberFormat="1" applyBorder="1"/>
    <xf numFmtId="0" fontId="0" fillId="0" borderId="0" xfId="0" applyFill="1" applyBorder="1"/>
    <xf numFmtId="0" fontId="0" fillId="0" borderId="0" xfId="0" applyAlignment="1">
      <alignment horizontal="center"/>
    </xf>
    <xf numFmtId="165" fontId="0" fillId="0" borderId="9" xfId="0" applyNumberFormat="1" applyFill="1" applyBorder="1"/>
    <xf numFmtId="165" fontId="0" fillId="0" borderId="3" xfId="0" applyNumberFormat="1" applyFill="1" applyBorder="1"/>
    <xf numFmtId="165" fontId="0" fillId="0" borderId="8" xfId="0" applyNumberFormat="1" applyFill="1" applyBorder="1"/>
    <xf numFmtId="0" fontId="30" fillId="0" borderId="0" xfId="0" applyFont="1"/>
    <xf numFmtId="165" fontId="66" fillId="0" borderId="0" xfId="1422" applyNumberFormat="1"/>
    <xf numFmtId="165" fontId="66" fillId="0" borderId="0" xfId="1425" applyNumberFormat="1"/>
    <xf numFmtId="165" fontId="67" fillId="0" borderId="0" xfId="1439" applyNumberFormat="1"/>
    <xf numFmtId="165" fontId="0" fillId="2" borderId="9" xfId="0" applyNumberFormat="1" applyFill="1" applyBorder="1"/>
    <xf numFmtId="1" fontId="0" fillId="0" borderId="3" xfId="0" applyNumberFormat="1" applyBorder="1" applyAlignment="1">
      <alignment horizontal="center"/>
    </xf>
    <xf numFmtId="1" fontId="0" fillId="0" borderId="8" xfId="0" applyNumberFormat="1" applyBorder="1" applyAlignment="1">
      <alignment horizontal="center"/>
    </xf>
    <xf numFmtId="165" fontId="0" fillId="2" borderId="35" xfId="0" applyNumberFormat="1" applyFill="1" applyBorder="1" applyAlignment="1">
      <alignment horizontal="right"/>
    </xf>
    <xf numFmtId="0" fontId="0" fillId="0" borderId="0" xfId="0" applyBorder="1"/>
    <xf numFmtId="165" fontId="0" fillId="0" borderId="0" xfId="0" applyNumberFormat="1" applyFill="1" applyBorder="1" applyAlignment="1">
      <alignment horizontal="center"/>
    </xf>
    <xf numFmtId="165" fontId="0" fillId="0" borderId="35" xfId="0" applyNumberFormat="1" applyFill="1" applyBorder="1" applyAlignment="1">
      <alignment horizontal="right"/>
    </xf>
    <xf numFmtId="165" fontId="66" fillId="0" borderId="0" xfId="1425" applyNumberFormat="1" applyBorder="1"/>
    <xf numFmtId="165" fontId="66" fillId="0" borderId="0" xfId="1423" applyNumberFormat="1" applyFill="1" applyBorder="1" applyAlignment="1">
      <alignment horizontal="center"/>
    </xf>
  </cellXfs>
  <cellStyles count="2731">
    <cellStyle name="20% - Accent1 2" xfId="117" xr:uid="{00000000-0005-0000-0000-000000000000}"/>
    <cellStyle name="20% - Accent1 2 2" xfId="162" xr:uid="{00000000-0005-0000-0000-000001000000}"/>
    <cellStyle name="20% - Accent1 2 3" xfId="588" xr:uid="{00000000-0005-0000-0000-000002000000}"/>
    <cellStyle name="20% - Accent1 3" xfId="33" xr:uid="{00000000-0005-0000-0000-000003000000}"/>
    <cellStyle name="20% - Accent1 4" xfId="351" xr:uid="{00000000-0005-0000-0000-000004000000}"/>
    <cellStyle name="20% - Accent1 5" xfId="424" xr:uid="{00000000-0005-0000-0000-000005000000}"/>
    <cellStyle name="20% - Accent1 5 2" xfId="870" xr:uid="{00000000-0005-0000-0000-000006000000}"/>
    <cellStyle name="20% - Accent1 5 2 2" xfId="966" xr:uid="{00000000-0005-0000-0000-000007000000}"/>
    <cellStyle name="20% - Accent1 5 2 2 2" xfId="2296" xr:uid="{00000000-0005-0000-0000-000008000000}"/>
    <cellStyle name="20% - Accent1 5 2 3" xfId="2213" xr:uid="{00000000-0005-0000-0000-000009000000}"/>
    <cellStyle name="20% - Accent1 5 3" xfId="965" xr:uid="{00000000-0005-0000-0000-00000A000000}"/>
    <cellStyle name="20% - Accent1 5 3 2" xfId="2295" xr:uid="{00000000-0005-0000-0000-00000B000000}"/>
    <cellStyle name="20% - Accent1 5 4" xfId="1997" xr:uid="{00000000-0005-0000-0000-00000C000000}"/>
    <cellStyle name="20% - Accent1 6" xfId="632" xr:uid="{00000000-0005-0000-0000-00000D000000}"/>
    <cellStyle name="20% - Accent1 6 2" xfId="910" xr:uid="{00000000-0005-0000-0000-00000E000000}"/>
    <cellStyle name="20% - Accent1 6 2 2" xfId="968" xr:uid="{00000000-0005-0000-0000-00000F000000}"/>
    <cellStyle name="20% - Accent1 6 2 2 2" xfId="2298" xr:uid="{00000000-0005-0000-0000-000010000000}"/>
    <cellStyle name="20% - Accent1 6 2 3" xfId="2241" xr:uid="{00000000-0005-0000-0000-000011000000}"/>
    <cellStyle name="20% - Accent1 6 3" xfId="967" xr:uid="{00000000-0005-0000-0000-000012000000}"/>
    <cellStyle name="20% - Accent1 6 3 2" xfId="2297" xr:uid="{00000000-0005-0000-0000-000013000000}"/>
    <cellStyle name="20% - Accent1 6 4" xfId="2024" xr:uid="{00000000-0005-0000-0000-000014000000}"/>
    <cellStyle name="20% - Accent1 7" xfId="693" xr:uid="{00000000-0005-0000-0000-000015000000}"/>
    <cellStyle name="20% - Accent1 8" xfId="1799" xr:uid="{00000000-0005-0000-0000-000016000000}"/>
    <cellStyle name="20% - Accent1 8 2" xfId="1823" xr:uid="{00000000-0005-0000-0000-000017000000}"/>
    <cellStyle name="20% - Accent2 2" xfId="118" xr:uid="{00000000-0005-0000-0000-000018000000}"/>
    <cellStyle name="20% - Accent2 2 2" xfId="163" xr:uid="{00000000-0005-0000-0000-000019000000}"/>
    <cellStyle name="20% - Accent2 2 3" xfId="589" xr:uid="{00000000-0005-0000-0000-00001A000000}"/>
    <cellStyle name="20% - Accent2 3" xfId="34" xr:uid="{00000000-0005-0000-0000-00001B000000}"/>
    <cellStyle name="20% - Accent2 4" xfId="342" xr:uid="{00000000-0005-0000-0000-00001C000000}"/>
    <cellStyle name="20% - Accent2 5" xfId="425" xr:uid="{00000000-0005-0000-0000-00001D000000}"/>
    <cellStyle name="20% - Accent2 5 2" xfId="871" xr:uid="{00000000-0005-0000-0000-00001E000000}"/>
    <cellStyle name="20% - Accent2 5 2 2" xfId="970" xr:uid="{00000000-0005-0000-0000-00001F000000}"/>
    <cellStyle name="20% - Accent2 5 2 2 2" xfId="2300" xr:uid="{00000000-0005-0000-0000-000020000000}"/>
    <cellStyle name="20% - Accent2 5 2 3" xfId="2214" xr:uid="{00000000-0005-0000-0000-000021000000}"/>
    <cellStyle name="20% - Accent2 5 3" xfId="969" xr:uid="{00000000-0005-0000-0000-000022000000}"/>
    <cellStyle name="20% - Accent2 5 3 2" xfId="2299" xr:uid="{00000000-0005-0000-0000-000023000000}"/>
    <cellStyle name="20% - Accent2 5 4" xfId="1998" xr:uid="{00000000-0005-0000-0000-000024000000}"/>
    <cellStyle name="20% - Accent2 6" xfId="634" xr:uid="{00000000-0005-0000-0000-000025000000}"/>
    <cellStyle name="20% - Accent2 6 2" xfId="912" xr:uid="{00000000-0005-0000-0000-000026000000}"/>
    <cellStyle name="20% - Accent2 6 2 2" xfId="972" xr:uid="{00000000-0005-0000-0000-000027000000}"/>
    <cellStyle name="20% - Accent2 6 2 2 2" xfId="2302" xr:uid="{00000000-0005-0000-0000-000028000000}"/>
    <cellStyle name="20% - Accent2 6 2 3" xfId="2243" xr:uid="{00000000-0005-0000-0000-000029000000}"/>
    <cellStyle name="20% - Accent2 6 3" xfId="971" xr:uid="{00000000-0005-0000-0000-00002A000000}"/>
    <cellStyle name="20% - Accent2 6 3 2" xfId="2301" xr:uid="{00000000-0005-0000-0000-00002B000000}"/>
    <cellStyle name="20% - Accent2 6 4" xfId="2026" xr:uid="{00000000-0005-0000-0000-00002C000000}"/>
    <cellStyle name="20% - Accent2 7" xfId="694" xr:uid="{00000000-0005-0000-0000-00002D000000}"/>
    <cellStyle name="20% - Accent2 8" xfId="1801" xr:uid="{00000000-0005-0000-0000-00002E000000}"/>
    <cellStyle name="20% - Accent2 8 2" xfId="1824" xr:uid="{00000000-0005-0000-0000-00002F000000}"/>
    <cellStyle name="20% - Accent3 2" xfId="119" xr:uid="{00000000-0005-0000-0000-000030000000}"/>
    <cellStyle name="20% - Accent3 2 2" xfId="164" xr:uid="{00000000-0005-0000-0000-000031000000}"/>
    <cellStyle name="20% - Accent3 2 3" xfId="590" xr:uid="{00000000-0005-0000-0000-000032000000}"/>
    <cellStyle name="20% - Accent3 3" xfId="35" xr:uid="{00000000-0005-0000-0000-000033000000}"/>
    <cellStyle name="20% - Accent3 4" xfId="359" xr:uid="{00000000-0005-0000-0000-000034000000}"/>
    <cellStyle name="20% - Accent3 5" xfId="426" xr:uid="{00000000-0005-0000-0000-000035000000}"/>
    <cellStyle name="20% - Accent3 5 2" xfId="872" xr:uid="{00000000-0005-0000-0000-000036000000}"/>
    <cellStyle name="20% - Accent3 5 2 2" xfId="974" xr:uid="{00000000-0005-0000-0000-000037000000}"/>
    <cellStyle name="20% - Accent3 5 2 2 2" xfId="2304" xr:uid="{00000000-0005-0000-0000-000038000000}"/>
    <cellStyle name="20% - Accent3 5 2 3" xfId="2215" xr:uid="{00000000-0005-0000-0000-000039000000}"/>
    <cellStyle name="20% - Accent3 5 3" xfId="973" xr:uid="{00000000-0005-0000-0000-00003A000000}"/>
    <cellStyle name="20% - Accent3 5 3 2" xfId="2303" xr:uid="{00000000-0005-0000-0000-00003B000000}"/>
    <cellStyle name="20% - Accent3 5 4" xfId="1999" xr:uid="{00000000-0005-0000-0000-00003C000000}"/>
    <cellStyle name="20% - Accent3 6" xfId="636" xr:uid="{00000000-0005-0000-0000-00003D000000}"/>
    <cellStyle name="20% - Accent3 6 2" xfId="914" xr:uid="{00000000-0005-0000-0000-00003E000000}"/>
    <cellStyle name="20% - Accent3 6 2 2" xfId="976" xr:uid="{00000000-0005-0000-0000-00003F000000}"/>
    <cellStyle name="20% - Accent3 6 2 2 2" xfId="2306" xr:uid="{00000000-0005-0000-0000-000040000000}"/>
    <cellStyle name="20% - Accent3 6 2 3" xfId="2245" xr:uid="{00000000-0005-0000-0000-000041000000}"/>
    <cellStyle name="20% - Accent3 6 3" xfId="975" xr:uid="{00000000-0005-0000-0000-000042000000}"/>
    <cellStyle name="20% - Accent3 6 3 2" xfId="2305" xr:uid="{00000000-0005-0000-0000-000043000000}"/>
    <cellStyle name="20% - Accent3 6 4" xfId="2028" xr:uid="{00000000-0005-0000-0000-000044000000}"/>
    <cellStyle name="20% - Accent3 7" xfId="695" xr:uid="{00000000-0005-0000-0000-000045000000}"/>
    <cellStyle name="20% - Accent3 8" xfId="1803" xr:uid="{00000000-0005-0000-0000-000046000000}"/>
    <cellStyle name="20% - Accent3 8 2" xfId="1825" xr:uid="{00000000-0005-0000-0000-000047000000}"/>
    <cellStyle name="20% - Accent4 2" xfId="120" xr:uid="{00000000-0005-0000-0000-000048000000}"/>
    <cellStyle name="20% - Accent4 2 2" xfId="165" xr:uid="{00000000-0005-0000-0000-000049000000}"/>
    <cellStyle name="20% - Accent4 2 3" xfId="591" xr:uid="{00000000-0005-0000-0000-00004A000000}"/>
    <cellStyle name="20% - Accent4 3" xfId="36" xr:uid="{00000000-0005-0000-0000-00004B000000}"/>
    <cellStyle name="20% - Accent4 4" xfId="353" xr:uid="{00000000-0005-0000-0000-00004C000000}"/>
    <cellStyle name="20% - Accent4 5" xfId="427" xr:uid="{00000000-0005-0000-0000-00004D000000}"/>
    <cellStyle name="20% - Accent4 5 2" xfId="873" xr:uid="{00000000-0005-0000-0000-00004E000000}"/>
    <cellStyle name="20% - Accent4 5 2 2" xfId="978" xr:uid="{00000000-0005-0000-0000-00004F000000}"/>
    <cellStyle name="20% - Accent4 5 2 2 2" xfId="2308" xr:uid="{00000000-0005-0000-0000-000050000000}"/>
    <cellStyle name="20% - Accent4 5 2 3" xfId="2216" xr:uid="{00000000-0005-0000-0000-000051000000}"/>
    <cellStyle name="20% - Accent4 5 3" xfId="977" xr:uid="{00000000-0005-0000-0000-000052000000}"/>
    <cellStyle name="20% - Accent4 5 3 2" xfId="2307" xr:uid="{00000000-0005-0000-0000-000053000000}"/>
    <cellStyle name="20% - Accent4 5 4" xfId="2000" xr:uid="{00000000-0005-0000-0000-000054000000}"/>
    <cellStyle name="20% - Accent4 6" xfId="638" xr:uid="{00000000-0005-0000-0000-000055000000}"/>
    <cellStyle name="20% - Accent4 6 2" xfId="916" xr:uid="{00000000-0005-0000-0000-000056000000}"/>
    <cellStyle name="20% - Accent4 6 2 2" xfId="980" xr:uid="{00000000-0005-0000-0000-000057000000}"/>
    <cellStyle name="20% - Accent4 6 2 2 2" xfId="2310" xr:uid="{00000000-0005-0000-0000-000058000000}"/>
    <cellStyle name="20% - Accent4 6 2 3" xfId="2247" xr:uid="{00000000-0005-0000-0000-000059000000}"/>
    <cellStyle name="20% - Accent4 6 3" xfId="979" xr:uid="{00000000-0005-0000-0000-00005A000000}"/>
    <cellStyle name="20% - Accent4 6 3 2" xfId="2309" xr:uid="{00000000-0005-0000-0000-00005B000000}"/>
    <cellStyle name="20% - Accent4 6 4" xfId="2030" xr:uid="{00000000-0005-0000-0000-00005C000000}"/>
    <cellStyle name="20% - Accent4 7" xfId="696" xr:uid="{00000000-0005-0000-0000-00005D000000}"/>
    <cellStyle name="20% - Accent4 8" xfId="1805" xr:uid="{00000000-0005-0000-0000-00005E000000}"/>
    <cellStyle name="20% - Accent4 8 2" xfId="1826" xr:uid="{00000000-0005-0000-0000-00005F000000}"/>
    <cellStyle name="20% - Accent5 2" xfId="121" xr:uid="{00000000-0005-0000-0000-000060000000}"/>
    <cellStyle name="20% - Accent5 2 2" xfId="166" xr:uid="{00000000-0005-0000-0000-000061000000}"/>
    <cellStyle name="20% - Accent5 2 3" xfId="592" xr:uid="{00000000-0005-0000-0000-000062000000}"/>
    <cellStyle name="20% - Accent5 3" xfId="37" xr:uid="{00000000-0005-0000-0000-000063000000}"/>
    <cellStyle name="20% - Accent5 4" xfId="355" xr:uid="{00000000-0005-0000-0000-000064000000}"/>
    <cellStyle name="20% - Accent5 5" xfId="428" xr:uid="{00000000-0005-0000-0000-000065000000}"/>
    <cellStyle name="20% - Accent5 5 2" xfId="874" xr:uid="{00000000-0005-0000-0000-000066000000}"/>
    <cellStyle name="20% - Accent5 5 2 2" xfId="982" xr:uid="{00000000-0005-0000-0000-000067000000}"/>
    <cellStyle name="20% - Accent5 5 2 2 2" xfId="2312" xr:uid="{00000000-0005-0000-0000-000068000000}"/>
    <cellStyle name="20% - Accent5 5 2 3" xfId="2217" xr:uid="{00000000-0005-0000-0000-000069000000}"/>
    <cellStyle name="20% - Accent5 5 3" xfId="981" xr:uid="{00000000-0005-0000-0000-00006A000000}"/>
    <cellStyle name="20% - Accent5 5 3 2" xfId="2311" xr:uid="{00000000-0005-0000-0000-00006B000000}"/>
    <cellStyle name="20% - Accent5 5 4" xfId="2001" xr:uid="{00000000-0005-0000-0000-00006C000000}"/>
    <cellStyle name="20% - Accent5 6" xfId="640" xr:uid="{00000000-0005-0000-0000-00006D000000}"/>
    <cellStyle name="20% - Accent5 6 2" xfId="918" xr:uid="{00000000-0005-0000-0000-00006E000000}"/>
    <cellStyle name="20% - Accent5 6 2 2" xfId="984" xr:uid="{00000000-0005-0000-0000-00006F000000}"/>
    <cellStyle name="20% - Accent5 6 2 2 2" xfId="2314" xr:uid="{00000000-0005-0000-0000-000070000000}"/>
    <cellStyle name="20% - Accent5 6 2 3" xfId="2249" xr:uid="{00000000-0005-0000-0000-000071000000}"/>
    <cellStyle name="20% - Accent5 6 3" xfId="983" xr:uid="{00000000-0005-0000-0000-000072000000}"/>
    <cellStyle name="20% - Accent5 6 3 2" xfId="2313" xr:uid="{00000000-0005-0000-0000-000073000000}"/>
    <cellStyle name="20% - Accent5 6 4" xfId="2032" xr:uid="{00000000-0005-0000-0000-000074000000}"/>
    <cellStyle name="20% - Accent5 7" xfId="697" xr:uid="{00000000-0005-0000-0000-000075000000}"/>
    <cellStyle name="20% - Accent5 8" xfId="1807" xr:uid="{00000000-0005-0000-0000-000076000000}"/>
    <cellStyle name="20% - Accent5 8 2" xfId="1827" xr:uid="{00000000-0005-0000-0000-000077000000}"/>
    <cellStyle name="20% - Accent6 2" xfId="122" xr:uid="{00000000-0005-0000-0000-000078000000}"/>
    <cellStyle name="20% - Accent6 2 2" xfId="167" xr:uid="{00000000-0005-0000-0000-000079000000}"/>
    <cellStyle name="20% - Accent6 2 3" xfId="593" xr:uid="{00000000-0005-0000-0000-00007A000000}"/>
    <cellStyle name="20% - Accent6 3" xfId="38" xr:uid="{00000000-0005-0000-0000-00007B000000}"/>
    <cellStyle name="20% - Accent6 4" xfId="352" xr:uid="{00000000-0005-0000-0000-00007C000000}"/>
    <cellStyle name="20% - Accent6 5" xfId="429" xr:uid="{00000000-0005-0000-0000-00007D000000}"/>
    <cellStyle name="20% - Accent6 5 2" xfId="875" xr:uid="{00000000-0005-0000-0000-00007E000000}"/>
    <cellStyle name="20% - Accent6 5 2 2" xfId="986" xr:uid="{00000000-0005-0000-0000-00007F000000}"/>
    <cellStyle name="20% - Accent6 5 2 2 2" xfId="2316" xr:uid="{00000000-0005-0000-0000-000080000000}"/>
    <cellStyle name="20% - Accent6 5 2 3" xfId="2218" xr:uid="{00000000-0005-0000-0000-000081000000}"/>
    <cellStyle name="20% - Accent6 5 3" xfId="985" xr:uid="{00000000-0005-0000-0000-000082000000}"/>
    <cellStyle name="20% - Accent6 5 3 2" xfId="2315" xr:uid="{00000000-0005-0000-0000-000083000000}"/>
    <cellStyle name="20% - Accent6 5 4" xfId="2002" xr:uid="{00000000-0005-0000-0000-000084000000}"/>
    <cellStyle name="20% - Accent6 6" xfId="642" xr:uid="{00000000-0005-0000-0000-000085000000}"/>
    <cellStyle name="20% - Accent6 6 2" xfId="920" xr:uid="{00000000-0005-0000-0000-000086000000}"/>
    <cellStyle name="20% - Accent6 6 2 2" xfId="988" xr:uid="{00000000-0005-0000-0000-000087000000}"/>
    <cellStyle name="20% - Accent6 6 2 2 2" xfId="2318" xr:uid="{00000000-0005-0000-0000-000088000000}"/>
    <cellStyle name="20% - Accent6 6 2 3" xfId="2251" xr:uid="{00000000-0005-0000-0000-000089000000}"/>
    <cellStyle name="20% - Accent6 6 3" xfId="987" xr:uid="{00000000-0005-0000-0000-00008A000000}"/>
    <cellStyle name="20% - Accent6 6 3 2" xfId="2317" xr:uid="{00000000-0005-0000-0000-00008B000000}"/>
    <cellStyle name="20% - Accent6 6 4" xfId="2034" xr:uid="{00000000-0005-0000-0000-00008C000000}"/>
    <cellStyle name="20% - Accent6 7" xfId="698" xr:uid="{00000000-0005-0000-0000-00008D000000}"/>
    <cellStyle name="20% - Accent6 8" xfId="1809" xr:uid="{00000000-0005-0000-0000-00008E000000}"/>
    <cellStyle name="20% - Accent6 8 2" xfId="1828" xr:uid="{00000000-0005-0000-0000-00008F000000}"/>
    <cellStyle name="40% - Accent1 2" xfId="123" xr:uid="{00000000-0005-0000-0000-000090000000}"/>
    <cellStyle name="40% - Accent1 2 2" xfId="168" xr:uid="{00000000-0005-0000-0000-000091000000}"/>
    <cellStyle name="40% - Accent1 2 3" xfId="594" xr:uid="{00000000-0005-0000-0000-000092000000}"/>
    <cellStyle name="40% - Accent1 3" xfId="39" xr:uid="{00000000-0005-0000-0000-000093000000}"/>
    <cellStyle name="40% - Accent1 4" xfId="328" xr:uid="{00000000-0005-0000-0000-000094000000}"/>
    <cellStyle name="40% - Accent1 5" xfId="430" xr:uid="{00000000-0005-0000-0000-000095000000}"/>
    <cellStyle name="40% - Accent1 5 2" xfId="876" xr:uid="{00000000-0005-0000-0000-000096000000}"/>
    <cellStyle name="40% - Accent1 5 2 2" xfId="990" xr:uid="{00000000-0005-0000-0000-000097000000}"/>
    <cellStyle name="40% - Accent1 5 2 2 2" xfId="2320" xr:uid="{00000000-0005-0000-0000-000098000000}"/>
    <cellStyle name="40% - Accent1 5 2 3" xfId="2219" xr:uid="{00000000-0005-0000-0000-000099000000}"/>
    <cellStyle name="40% - Accent1 5 3" xfId="989" xr:uid="{00000000-0005-0000-0000-00009A000000}"/>
    <cellStyle name="40% - Accent1 5 3 2" xfId="2319" xr:uid="{00000000-0005-0000-0000-00009B000000}"/>
    <cellStyle name="40% - Accent1 5 4" xfId="2003" xr:uid="{00000000-0005-0000-0000-00009C000000}"/>
    <cellStyle name="40% - Accent1 6" xfId="633" xr:uid="{00000000-0005-0000-0000-00009D000000}"/>
    <cellStyle name="40% - Accent1 6 2" xfId="911" xr:uid="{00000000-0005-0000-0000-00009E000000}"/>
    <cellStyle name="40% - Accent1 6 2 2" xfId="992" xr:uid="{00000000-0005-0000-0000-00009F000000}"/>
    <cellStyle name="40% - Accent1 6 2 2 2" xfId="2322" xr:uid="{00000000-0005-0000-0000-0000A0000000}"/>
    <cellStyle name="40% - Accent1 6 2 3" xfId="2242" xr:uid="{00000000-0005-0000-0000-0000A1000000}"/>
    <cellStyle name="40% - Accent1 6 3" xfId="991" xr:uid="{00000000-0005-0000-0000-0000A2000000}"/>
    <cellStyle name="40% - Accent1 6 3 2" xfId="2321" xr:uid="{00000000-0005-0000-0000-0000A3000000}"/>
    <cellStyle name="40% - Accent1 6 4" xfId="2025" xr:uid="{00000000-0005-0000-0000-0000A4000000}"/>
    <cellStyle name="40% - Accent1 7" xfId="699" xr:uid="{00000000-0005-0000-0000-0000A5000000}"/>
    <cellStyle name="40% - Accent1 8" xfId="1800" xr:uid="{00000000-0005-0000-0000-0000A6000000}"/>
    <cellStyle name="40% - Accent1 8 2" xfId="1829" xr:uid="{00000000-0005-0000-0000-0000A7000000}"/>
    <cellStyle name="40% - Accent2 2" xfId="124" xr:uid="{00000000-0005-0000-0000-0000A8000000}"/>
    <cellStyle name="40% - Accent2 2 2" xfId="169" xr:uid="{00000000-0005-0000-0000-0000A9000000}"/>
    <cellStyle name="40% - Accent2 2 3" xfId="595" xr:uid="{00000000-0005-0000-0000-0000AA000000}"/>
    <cellStyle name="40% - Accent2 3" xfId="40" xr:uid="{00000000-0005-0000-0000-0000AB000000}"/>
    <cellStyle name="40% - Accent2 4" xfId="348" xr:uid="{00000000-0005-0000-0000-0000AC000000}"/>
    <cellStyle name="40% - Accent2 5" xfId="431" xr:uid="{00000000-0005-0000-0000-0000AD000000}"/>
    <cellStyle name="40% - Accent2 5 2" xfId="877" xr:uid="{00000000-0005-0000-0000-0000AE000000}"/>
    <cellStyle name="40% - Accent2 5 2 2" xfId="994" xr:uid="{00000000-0005-0000-0000-0000AF000000}"/>
    <cellStyle name="40% - Accent2 5 2 2 2" xfId="2324" xr:uid="{00000000-0005-0000-0000-0000B0000000}"/>
    <cellStyle name="40% - Accent2 5 2 3" xfId="2220" xr:uid="{00000000-0005-0000-0000-0000B1000000}"/>
    <cellStyle name="40% - Accent2 5 3" xfId="993" xr:uid="{00000000-0005-0000-0000-0000B2000000}"/>
    <cellStyle name="40% - Accent2 5 3 2" xfId="2323" xr:uid="{00000000-0005-0000-0000-0000B3000000}"/>
    <cellStyle name="40% - Accent2 5 4" xfId="2004" xr:uid="{00000000-0005-0000-0000-0000B4000000}"/>
    <cellStyle name="40% - Accent2 6" xfId="635" xr:uid="{00000000-0005-0000-0000-0000B5000000}"/>
    <cellStyle name="40% - Accent2 6 2" xfId="913" xr:uid="{00000000-0005-0000-0000-0000B6000000}"/>
    <cellStyle name="40% - Accent2 6 2 2" xfId="996" xr:uid="{00000000-0005-0000-0000-0000B7000000}"/>
    <cellStyle name="40% - Accent2 6 2 2 2" xfId="2326" xr:uid="{00000000-0005-0000-0000-0000B8000000}"/>
    <cellStyle name="40% - Accent2 6 2 3" xfId="2244" xr:uid="{00000000-0005-0000-0000-0000B9000000}"/>
    <cellStyle name="40% - Accent2 6 3" xfId="995" xr:uid="{00000000-0005-0000-0000-0000BA000000}"/>
    <cellStyle name="40% - Accent2 6 3 2" xfId="2325" xr:uid="{00000000-0005-0000-0000-0000BB000000}"/>
    <cellStyle name="40% - Accent2 6 4" xfId="2027" xr:uid="{00000000-0005-0000-0000-0000BC000000}"/>
    <cellStyle name="40% - Accent2 7" xfId="700" xr:uid="{00000000-0005-0000-0000-0000BD000000}"/>
    <cellStyle name="40% - Accent2 8" xfId="1802" xr:uid="{00000000-0005-0000-0000-0000BE000000}"/>
    <cellStyle name="40% - Accent2 8 2" xfId="1830" xr:uid="{00000000-0005-0000-0000-0000BF000000}"/>
    <cellStyle name="40% - Accent3 2" xfId="125" xr:uid="{00000000-0005-0000-0000-0000C0000000}"/>
    <cellStyle name="40% - Accent3 2 2" xfId="170" xr:uid="{00000000-0005-0000-0000-0000C1000000}"/>
    <cellStyle name="40% - Accent3 2 3" xfId="596" xr:uid="{00000000-0005-0000-0000-0000C2000000}"/>
    <cellStyle name="40% - Accent3 3" xfId="41" xr:uid="{00000000-0005-0000-0000-0000C3000000}"/>
    <cellStyle name="40% - Accent3 4" xfId="335" xr:uid="{00000000-0005-0000-0000-0000C4000000}"/>
    <cellStyle name="40% - Accent3 5" xfId="432" xr:uid="{00000000-0005-0000-0000-0000C5000000}"/>
    <cellStyle name="40% - Accent3 5 2" xfId="878" xr:uid="{00000000-0005-0000-0000-0000C6000000}"/>
    <cellStyle name="40% - Accent3 5 2 2" xfId="998" xr:uid="{00000000-0005-0000-0000-0000C7000000}"/>
    <cellStyle name="40% - Accent3 5 2 2 2" xfId="2328" xr:uid="{00000000-0005-0000-0000-0000C8000000}"/>
    <cellStyle name="40% - Accent3 5 2 3" xfId="2221" xr:uid="{00000000-0005-0000-0000-0000C9000000}"/>
    <cellStyle name="40% - Accent3 5 3" xfId="997" xr:uid="{00000000-0005-0000-0000-0000CA000000}"/>
    <cellStyle name="40% - Accent3 5 3 2" xfId="2327" xr:uid="{00000000-0005-0000-0000-0000CB000000}"/>
    <cellStyle name="40% - Accent3 5 4" xfId="2005" xr:uid="{00000000-0005-0000-0000-0000CC000000}"/>
    <cellStyle name="40% - Accent3 6" xfId="637" xr:uid="{00000000-0005-0000-0000-0000CD000000}"/>
    <cellStyle name="40% - Accent3 6 2" xfId="915" xr:uid="{00000000-0005-0000-0000-0000CE000000}"/>
    <cellStyle name="40% - Accent3 6 2 2" xfId="1000" xr:uid="{00000000-0005-0000-0000-0000CF000000}"/>
    <cellStyle name="40% - Accent3 6 2 2 2" xfId="2330" xr:uid="{00000000-0005-0000-0000-0000D0000000}"/>
    <cellStyle name="40% - Accent3 6 2 3" xfId="2246" xr:uid="{00000000-0005-0000-0000-0000D1000000}"/>
    <cellStyle name="40% - Accent3 6 3" xfId="999" xr:uid="{00000000-0005-0000-0000-0000D2000000}"/>
    <cellStyle name="40% - Accent3 6 3 2" xfId="2329" xr:uid="{00000000-0005-0000-0000-0000D3000000}"/>
    <cellStyle name="40% - Accent3 6 4" xfId="2029" xr:uid="{00000000-0005-0000-0000-0000D4000000}"/>
    <cellStyle name="40% - Accent3 7" xfId="701" xr:uid="{00000000-0005-0000-0000-0000D5000000}"/>
    <cellStyle name="40% - Accent3 8" xfId="1804" xr:uid="{00000000-0005-0000-0000-0000D6000000}"/>
    <cellStyle name="40% - Accent3 8 2" xfId="1831" xr:uid="{00000000-0005-0000-0000-0000D7000000}"/>
    <cellStyle name="40% - Accent4 2" xfId="126" xr:uid="{00000000-0005-0000-0000-0000D8000000}"/>
    <cellStyle name="40% - Accent4 2 2" xfId="171" xr:uid="{00000000-0005-0000-0000-0000D9000000}"/>
    <cellStyle name="40% - Accent4 2 3" xfId="597" xr:uid="{00000000-0005-0000-0000-0000DA000000}"/>
    <cellStyle name="40% - Accent4 3" xfId="42" xr:uid="{00000000-0005-0000-0000-0000DB000000}"/>
    <cellStyle name="40% - Accent4 4" xfId="324" xr:uid="{00000000-0005-0000-0000-0000DC000000}"/>
    <cellStyle name="40% - Accent4 5" xfId="433" xr:uid="{00000000-0005-0000-0000-0000DD000000}"/>
    <cellStyle name="40% - Accent4 5 2" xfId="879" xr:uid="{00000000-0005-0000-0000-0000DE000000}"/>
    <cellStyle name="40% - Accent4 5 2 2" xfId="1002" xr:uid="{00000000-0005-0000-0000-0000DF000000}"/>
    <cellStyle name="40% - Accent4 5 2 2 2" xfId="2332" xr:uid="{00000000-0005-0000-0000-0000E0000000}"/>
    <cellStyle name="40% - Accent4 5 2 3" xfId="2222" xr:uid="{00000000-0005-0000-0000-0000E1000000}"/>
    <cellStyle name="40% - Accent4 5 3" xfId="1001" xr:uid="{00000000-0005-0000-0000-0000E2000000}"/>
    <cellStyle name="40% - Accent4 5 3 2" xfId="2331" xr:uid="{00000000-0005-0000-0000-0000E3000000}"/>
    <cellStyle name="40% - Accent4 5 4" xfId="2006" xr:uid="{00000000-0005-0000-0000-0000E4000000}"/>
    <cellStyle name="40% - Accent4 6" xfId="639" xr:uid="{00000000-0005-0000-0000-0000E5000000}"/>
    <cellStyle name="40% - Accent4 6 2" xfId="917" xr:uid="{00000000-0005-0000-0000-0000E6000000}"/>
    <cellStyle name="40% - Accent4 6 2 2" xfId="1004" xr:uid="{00000000-0005-0000-0000-0000E7000000}"/>
    <cellStyle name="40% - Accent4 6 2 2 2" xfId="2334" xr:uid="{00000000-0005-0000-0000-0000E8000000}"/>
    <cellStyle name="40% - Accent4 6 2 3" xfId="2248" xr:uid="{00000000-0005-0000-0000-0000E9000000}"/>
    <cellStyle name="40% - Accent4 6 3" xfId="1003" xr:uid="{00000000-0005-0000-0000-0000EA000000}"/>
    <cellStyle name="40% - Accent4 6 3 2" xfId="2333" xr:uid="{00000000-0005-0000-0000-0000EB000000}"/>
    <cellStyle name="40% - Accent4 6 4" xfId="2031" xr:uid="{00000000-0005-0000-0000-0000EC000000}"/>
    <cellStyle name="40% - Accent4 7" xfId="702" xr:uid="{00000000-0005-0000-0000-0000ED000000}"/>
    <cellStyle name="40% - Accent4 8" xfId="1806" xr:uid="{00000000-0005-0000-0000-0000EE000000}"/>
    <cellStyle name="40% - Accent4 8 2" xfId="1832" xr:uid="{00000000-0005-0000-0000-0000EF000000}"/>
    <cellStyle name="40% - Accent5 2" xfId="127" xr:uid="{00000000-0005-0000-0000-0000F0000000}"/>
    <cellStyle name="40% - Accent5 2 2" xfId="172" xr:uid="{00000000-0005-0000-0000-0000F1000000}"/>
    <cellStyle name="40% - Accent5 2 3" xfId="598" xr:uid="{00000000-0005-0000-0000-0000F2000000}"/>
    <cellStyle name="40% - Accent5 3" xfId="43" xr:uid="{00000000-0005-0000-0000-0000F3000000}"/>
    <cellStyle name="40% - Accent5 4" xfId="346" xr:uid="{00000000-0005-0000-0000-0000F4000000}"/>
    <cellStyle name="40% - Accent5 5" xfId="434" xr:uid="{00000000-0005-0000-0000-0000F5000000}"/>
    <cellStyle name="40% - Accent5 5 2" xfId="880" xr:uid="{00000000-0005-0000-0000-0000F6000000}"/>
    <cellStyle name="40% - Accent5 5 2 2" xfId="1006" xr:uid="{00000000-0005-0000-0000-0000F7000000}"/>
    <cellStyle name="40% - Accent5 5 2 2 2" xfId="2336" xr:uid="{00000000-0005-0000-0000-0000F8000000}"/>
    <cellStyle name="40% - Accent5 5 2 3" xfId="2223" xr:uid="{00000000-0005-0000-0000-0000F9000000}"/>
    <cellStyle name="40% - Accent5 5 3" xfId="1005" xr:uid="{00000000-0005-0000-0000-0000FA000000}"/>
    <cellStyle name="40% - Accent5 5 3 2" xfId="2335" xr:uid="{00000000-0005-0000-0000-0000FB000000}"/>
    <cellStyle name="40% - Accent5 5 4" xfId="2007" xr:uid="{00000000-0005-0000-0000-0000FC000000}"/>
    <cellStyle name="40% - Accent5 6" xfId="641" xr:uid="{00000000-0005-0000-0000-0000FD000000}"/>
    <cellStyle name="40% - Accent5 6 2" xfId="919" xr:uid="{00000000-0005-0000-0000-0000FE000000}"/>
    <cellStyle name="40% - Accent5 6 2 2" xfId="1008" xr:uid="{00000000-0005-0000-0000-0000FF000000}"/>
    <cellStyle name="40% - Accent5 6 2 2 2" xfId="2338" xr:uid="{00000000-0005-0000-0000-000000010000}"/>
    <cellStyle name="40% - Accent5 6 2 3" xfId="2250" xr:uid="{00000000-0005-0000-0000-000001010000}"/>
    <cellStyle name="40% - Accent5 6 3" xfId="1007" xr:uid="{00000000-0005-0000-0000-000002010000}"/>
    <cellStyle name="40% - Accent5 6 3 2" xfId="2337" xr:uid="{00000000-0005-0000-0000-000003010000}"/>
    <cellStyle name="40% - Accent5 6 4" xfId="2033" xr:uid="{00000000-0005-0000-0000-000004010000}"/>
    <cellStyle name="40% - Accent5 7" xfId="703" xr:uid="{00000000-0005-0000-0000-000005010000}"/>
    <cellStyle name="40% - Accent5 8" xfId="1808" xr:uid="{00000000-0005-0000-0000-000006010000}"/>
    <cellStyle name="40% - Accent5 8 2" xfId="1833" xr:uid="{00000000-0005-0000-0000-000007010000}"/>
    <cellStyle name="40% - Accent6 2" xfId="128" xr:uid="{00000000-0005-0000-0000-000008010000}"/>
    <cellStyle name="40% - Accent6 2 2" xfId="173" xr:uid="{00000000-0005-0000-0000-000009010000}"/>
    <cellStyle name="40% - Accent6 2 3" xfId="599" xr:uid="{00000000-0005-0000-0000-00000A010000}"/>
    <cellStyle name="40% - Accent6 3" xfId="44" xr:uid="{00000000-0005-0000-0000-00000B010000}"/>
    <cellStyle name="40% - Accent6 4" xfId="325" xr:uid="{00000000-0005-0000-0000-00000C010000}"/>
    <cellStyle name="40% - Accent6 5" xfId="435" xr:uid="{00000000-0005-0000-0000-00000D010000}"/>
    <cellStyle name="40% - Accent6 5 2" xfId="881" xr:uid="{00000000-0005-0000-0000-00000E010000}"/>
    <cellStyle name="40% - Accent6 5 2 2" xfId="1010" xr:uid="{00000000-0005-0000-0000-00000F010000}"/>
    <cellStyle name="40% - Accent6 5 2 2 2" xfId="2340" xr:uid="{00000000-0005-0000-0000-000010010000}"/>
    <cellStyle name="40% - Accent6 5 2 3" xfId="2224" xr:uid="{00000000-0005-0000-0000-000011010000}"/>
    <cellStyle name="40% - Accent6 5 3" xfId="1009" xr:uid="{00000000-0005-0000-0000-000012010000}"/>
    <cellStyle name="40% - Accent6 5 3 2" xfId="2339" xr:uid="{00000000-0005-0000-0000-000013010000}"/>
    <cellStyle name="40% - Accent6 5 4" xfId="2008" xr:uid="{00000000-0005-0000-0000-000014010000}"/>
    <cellStyle name="40% - Accent6 6" xfId="643" xr:uid="{00000000-0005-0000-0000-000015010000}"/>
    <cellStyle name="40% - Accent6 6 2" xfId="921" xr:uid="{00000000-0005-0000-0000-000016010000}"/>
    <cellStyle name="40% - Accent6 6 2 2" xfId="1012" xr:uid="{00000000-0005-0000-0000-000017010000}"/>
    <cellStyle name="40% - Accent6 6 2 2 2" xfId="2342" xr:uid="{00000000-0005-0000-0000-000018010000}"/>
    <cellStyle name="40% - Accent6 6 2 3" xfId="2252" xr:uid="{00000000-0005-0000-0000-000019010000}"/>
    <cellStyle name="40% - Accent6 6 3" xfId="1011" xr:uid="{00000000-0005-0000-0000-00001A010000}"/>
    <cellStyle name="40% - Accent6 6 3 2" xfId="2341" xr:uid="{00000000-0005-0000-0000-00001B010000}"/>
    <cellStyle name="40% - Accent6 6 4" xfId="2035" xr:uid="{00000000-0005-0000-0000-00001C010000}"/>
    <cellStyle name="40% - Accent6 7" xfId="704" xr:uid="{00000000-0005-0000-0000-00001D010000}"/>
    <cellStyle name="40% - Accent6 8" xfId="1810" xr:uid="{00000000-0005-0000-0000-00001E010000}"/>
    <cellStyle name="40% - Accent6 8 2" xfId="1834" xr:uid="{00000000-0005-0000-0000-00001F010000}"/>
    <cellStyle name="60% - Accent1 2" xfId="129" xr:uid="{00000000-0005-0000-0000-000020010000}"/>
    <cellStyle name="60% - Accent1 2 2" xfId="174" xr:uid="{00000000-0005-0000-0000-000021010000}"/>
    <cellStyle name="60% - Accent1 2 3" xfId="600" xr:uid="{00000000-0005-0000-0000-000022010000}"/>
    <cellStyle name="60% - Accent1 3" xfId="45" xr:uid="{00000000-0005-0000-0000-000023010000}"/>
    <cellStyle name="60% - Accent1 4" xfId="356" xr:uid="{00000000-0005-0000-0000-000024010000}"/>
    <cellStyle name="60% - Accent1 5" xfId="436" xr:uid="{00000000-0005-0000-0000-000025010000}"/>
    <cellStyle name="60% - Accent1 6" xfId="705" xr:uid="{00000000-0005-0000-0000-000026010000}"/>
    <cellStyle name="60% - Accent1 7" xfId="1835" xr:uid="{00000000-0005-0000-0000-000027010000}"/>
    <cellStyle name="60% - Accent2 2" xfId="130" xr:uid="{00000000-0005-0000-0000-000028010000}"/>
    <cellStyle name="60% - Accent2 2 2" xfId="175" xr:uid="{00000000-0005-0000-0000-000029010000}"/>
    <cellStyle name="60% - Accent2 2 3" xfId="601" xr:uid="{00000000-0005-0000-0000-00002A010000}"/>
    <cellStyle name="60% - Accent2 3" xfId="46" xr:uid="{00000000-0005-0000-0000-00002B010000}"/>
    <cellStyle name="60% - Accent2 4" xfId="332" xr:uid="{00000000-0005-0000-0000-00002C010000}"/>
    <cellStyle name="60% - Accent2 5" xfId="437" xr:uid="{00000000-0005-0000-0000-00002D010000}"/>
    <cellStyle name="60% - Accent2 6" xfId="706" xr:uid="{00000000-0005-0000-0000-00002E010000}"/>
    <cellStyle name="60% - Accent2 7" xfId="1836" xr:uid="{00000000-0005-0000-0000-00002F010000}"/>
    <cellStyle name="60% - Accent3 2" xfId="131" xr:uid="{00000000-0005-0000-0000-000030010000}"/>
    <cellStyle name="60% - Accent3 2 2" xfId="176" xr:uid="{00000000-0005-0000-0000-000031010000}"/>
    <cellStyle name="60% - Accent3 2 3" xfId="602" xr:uid="{00000000-0005-0000-0000-000032010000}"/>
    <cellStyle name="60% - Accent3 3" xfId="47" xr:uid="{00000000-0005-0000-0000-000033010000}"/>
    <cellStyle name="60% - Accent3 4" xfId="339" xr:uid="{00000000-0005-0000-0000-000034010000}"/>
    <cellStyle name="60% - Accent3 5" xfId="438" xr:uid="{00000000-0005-0000-0000-000035010000}"/>
    <cellStyle name="60% - Accent3 6" xfId="707" xr:uid="{00000000-0005-0000-0000-000036010000}"/>
    <cellStyle name="60% - Accent3 7" xfId="1837" xr:uid="{00000000-0005-0000-0000-000037010000}"/>
    <cellStyle name="60% - Accent4 2" xfId="132" xr:uid="{00000000-0005-0000-0000-000038010000}"/>
    <cellStyle name="60% - Accent4 2 2" xfId="177" xr:uid="{00000000-0005-0000-0000-000039010000}"/>
    <cellStyle name="60% - Accent4 2 3" xfId="603" xr:uid="{00000000-0005-0000-0000-00003A010000}"/>
    <cellStyle name="60% - Accent4 3" xfId="48" xr:uid="{00000000-0005-0000-0000-00003B010000}"/>
    <cellStyle name="60% - Accent4 4" xfId="340" xr:uid="{00000000-0005-0000-0000-00003C010000}"/>
    <cellStyle name="60% - Accent4 5" xfId="439" xr:uid="{00000000-0005-0000-0000-00003D010000}"/>
    <cellStyle name="60% - Accent4 6" xfId="708" xr:uid="{00000000-0005-0000-0000-00003E010000}"/>
    <cellStyle name="60% - Accent4 7" xfId="1838" xr:uid="{00000000-0005-0000-0000-00003F010000}"/>
    <cellStyle name="60% - Accent5 2" xfId="133" xr:uid="{00000000-0005-0000-0000-000040010000}"/>
    <cellStyle name="60% - Accent5 2 2" xfId="178" xr:uid="{00000000-0005-0000-0000-000041010000}"/>
    <cellStyle name="60% - Accent5 2 3" xfId="604" xr:uid="{00000000-0005-0000-0000-000042010000}"/>
    <cellStyle name="60% - Accent5 3" xfId="49" xr:uid="{00000000-0005-0000-0000-000043010000}"/>
    <cellStyle name="60% - Accent5 4" xfId="326" xr:uid="{00000000-0005-0000-0000-000044010000}"/>
    <cellStyle name="60% - Accent5 5" xfId="440" xr:uid="{00000000-0005-0000-0000-000045010000}"/>
    <cellStyle name="60% - Accent5 6" xfId="709" xr:uid="{00000000-0005-0000-0000-000046010000}"/>
    <cellStyle name="60% - Accent5 7" xfId="1839" xr:uid="{00000000-0005-0000-0000-000047010000}"/>
    <cellStyle name="60% - Accent6 2" xfId="134" xr:uid="{00000000-0005-0000-0000-000048010000}"/>
    <cellStyle name="60% - Accent6 2 2" xfId="179" xr:uid="{00000000-0005-0000-0000-000049010000}"/>
    <cellStyle name="60% - Accent6 2 3" xfId="605" xr:uid="{00000000-0005-0000-0000-00004A010000}"/>
    <cellStyle name="60% - Accent6 3" xfId="50" xr:uid="{00000000-0005-0000-0000-00004B010000}"/>
    <cellStyle name="60% - Accent6 4" xfId="360" xr:uid="{00000000-0005-0000-0000-00004C010000}"/>
    <cellStyle name="60% - Accent6 5" xfId="441" xr:uid="{00000000-0005-0000-0000-00004D010000}"/>
    <cellStyle name="60% - Accent6 6" xfId="710" xr:uid="{00000000-0005-0000-0000-00004E010000}"/>
    <cellStyle name="60% - Accent6 7" xfId="1840" xr:uid="{00000000-0005-0000-0000-00004F010000}"/>
    <cellStyle name="Accent1 2" xfId="135" xr:uid="{00000000-0005-0000-0000-000050010000}"/>
    <cellStyle name="Accent1 2 2" xfId="180" xr:uid="{00000000-0005-0000-0000-000051010000}"/>
    <cellStyle name="Accent1 2 3" xfId="606" xr:uid="{00000000-0005-0000-0000-000052010000}"/>
    <cellStyle name="Accent1 3" xfId="51" xr:uid="{00000000-0005-0000-0000-000053010000}"/>
    <cellStyle name="Accent1 4" xfId="350" xr:uid="{00000000-0005-0000-0000-000054010000}"/>
    <cellStyle name="Accent1 5" xfId="442" xr:uid="{00000000-0005-0000-0000-000055010000}"/>
    <cellStyle name="Accent1 6" xfId="711" xr:uid="{00000000-0005-0000-0000-000056010000}"/>
    <cellStyle name="Accent1 7" xfId="1841" xr:uid="{00000000-0005-0000-0000-000057010000}"/>
    <cellStyle name="Accent2 2" xfId="136" xr:uid="{00000000-0005-0000-0000-000058010000}"/>
    <cellStyle name="Accent2 2 2" xfId="181" xr:uid="{00000000-0005-0000-0000-000059010000}"/>
    <cellStyle name="Accent2 2 3" xfId="607" xr:uid="{00000000-0005-0000-0000-00005A010000}"/>
    <cellStyle name="Accent2 3" xfId="52" xr:uid="{00000000-0005-0000-0000-00005B010000}"/>
    <cellStyle name="Accent2 4" xfId="343" xr:uid="{00000000-0005-0000-0000-00005C010000}"/>
    <cellStyle name="Accent2 5" xfId="443" xr:uid="{00000000-0005-0000-0000-00005D010000}"/>
    <cellStyle name="Accent2 6" xfId="712" xr:uid="{00000000-0005-0000-0000-00005E010000}"/>
    <cellStyle name="Accent2 7" xfId="1842" xr:uid="{00000000-0005-0000-0000-00005F010000}"/>
    <cellStyle name="Accent3 2" xfId="137" xr:uid="{00000000-0005-0000-0000-000060010000}"/>
    <cellStyle name="Accent3 2 2" xfId="182" xr:uid="{00000000-0005-0000-0000-000061010000}"/>
    <cellStyle name="Accent3 2 3" xfId="608" xr:uid="{00000000-0005-0000-0000-000062010000}"/>
    <cellStyle name="Accent3 3" xfId="53" xr:uid="{00000000-0005-0000-0000-000063010000}"/>
    <cellStyle name="Accent3 4" xfId="341" xr:uid="{00000000-0005-0000-0000-000064010000}"/>
    <cellStyle name="Accent3 5" xfId="444" xr:uid="{00000000-0005-0000-0000-000065010000}"/>
    <cellStyle name="Accent3 6" xfId="713" xr:uid="{00000000-0005-0000-0000-000066010000}"/>
    <cellStyle name="Accent3 7" xfId="1843" xr:uid="{00000000-0005-0000-0000-000067010000}"/>
    <cellStyle name="Accent4 2" xfId="138" xr:uid="{00000000-0005-0000-0000-000068010000}"/>
    <cellStyle name="Accent4 2 2" xfId="183" xr:uid="{00000000-0005-0000-0000-000069010000}"/>
    <cellStyle name="Accent4 2 3" xfId="609" xr:uid="{00000000-0005-0000-0000-00006A010000}"/>
    <cellStyle name="Accent4 3" xfId="54" xr:uid="{00000000-0005-0000-0000-00006B010000}"/>
    <cellStyle name="Accent4 4" xfId="329" xr:uid="{00000000-0005-0000-0000-00006C010000}"/>
    <cellStyle name="Accent4 5" xfId="445" xr:uid="{00000000-0005-0000-0000-00006D010000}"/>
    <cellStyle name="Accent4 6" xfId="714" xr:uid="{00000000-0005-0000-0000-00006E010000}"/>
    <cellStyle name="Accent4 7" xfId="1844" xr:uid="{00000000-0005-0000-0000-00006F010000}"/>
    <cellStyle name="Accent5 2" xfId="139" xr:uid="{00000000-0005-0000-0000-000070010000}"/>
    <cellStyle name="Accent5 2 2" xfId="184" xr:uid="{00000000-0005-0000-0000-000071010000}"/>
    <cellStyle name="Accent5 2 3" xfId="610" xr:uid="{00000000-0005-0000-0000-000072010000}"/>
    <cellStyle name="Accent5 3" xfId="55" xr:uid="{00000000-0005-0000-0000-000073010000}"/>
    <cellStyle name="Accent5 4" xfId="336" xr:uid="{00000000-0005-0000-0000-000074010000}"/>
    <cellStyle name="Accent5 5" xfId="446" xr:uid="{00000000-0005-0000-0000-000075010000}"/>
    <cellStyle name="Accent5 6" xfId="715" xr:uid="{00000000-0005-0000-0000-000076010000}"/>
    <cellStyle name="Accent5 7" xfId="1845" xr:uid="{00000000-0005-0000-0000-000077010000}"/>
    <cellStyle name="Accent6 2" xfId="140" xr:uid="{00000000-0005-0000-0000-000078010000}"/>
    <cellStyle name="Accent6 2 2" xfId="185" xr:uid="{00000000-0005-0000-0000-000079010000}"/>
    <cellStyle name="Accent6 2 3" xfId="611" xr:uid="{00000000-0005-0000-0000-00007A010000}"/>
    <cellStyle name="Accent6 3" xfId="56" xr:uid="{00000000-0005-0000-0000-00007B010000}"/>
    <cellStyle name="Accent6 4" xfId="333" xr:uid="{00000000-0005-0000-0000-00007C010000}"/>
    <cellStyle name="Accent6 5" xfId="447" xr:uid="{00000000-0005-0000-0000-00007D010000}"/>
    <cellStyle name="Accent6 6" xfId="716" xr:uid="{00000000-0005-0000-0000-00007E010000}"/>
    <cellStyle name="Accent6 7" xfId="1846" xr:uid="{00000000-0005-0000-0000-00007F010000}"/>
    <cellStyle name="Bad 2" xfId="141" xr:uid="{00000000-0005-0000-0000-000080010000}"/>
    <cellStyle name="Bad 2 2" xfId="186" xr:uid="{00000000-0005-0000-0000-000081010000}"/>
    <cellStyle name="Bad 2 3" xfId="612" xr:uid="{00000000-0005-0000-0000-000082010000}"/>
    <cellStyle name="Bad 3" xfId="57" xr:uid="{00000000-0005-0000-0000-000083010000}"/>
    <cellStyle name="Bad 4" xfId="361" xr:uid="{00000000-0005-0000-0000-000084010000}"/>
    <cellStyle name="Bad 5" xfId="418" xr:uid="{00000000-0005-0000-0000-000085010000}"/>
    <cellStyle name="Bad 6" xfId="717" xr:uid="{00000000-0005-0000-0000-000086010000}"/>
    <cellStyle name="Bad 7" xfId="1847" xr:uid="{00000000-0005-0000-0000-000087010000}"/>
    <cellStyle name="black" xfId="2" xr:uid="{00000000-0005-0000-0000-000088010000}"/>
    <cellStyle name="blue" xfId="1694" xr:uid="{00000000-0005-0000-0000-000089010000}"/>
    <cellStyle name="Calculation 2" xfId="142" xr:uid="{00000000-0005-0000-0000-00008A010000}"/>
    <cellStyle name="Calculation 2 2" xfId="187" xr:uid="{00000000-0005-0000-0000-00008B010000}"/>
    <cellStyle name="Calculation 2 3" xfId="613" xr:uid="{00000000-0005-0000-0000-00008C010000}"/>
    <cellStyle name="Calculation 3" xfId="58" xr:uid="{00000000-0005-0000-0000-00008D010000}"/>
    <cellStyle name="Calculation 4" xfId="347" xr:uid="{00000000-0005-0000-0000-00008E010000}"/>
    <cellStyle name="Calculation 5" xfId="448" xr:uid="{00000000-0005-0000-0000-00008F010000}"/>
    <cellStyle name="Calculation 6" xfId="718" xr:uid="{00000000-0005-0000-0000-000090010000}"/>
    <cellStyle name="Calculation 7" xfId="1848" xr:uid="{00000000-0005-0000-0000-000091010000}"/>
    <cellStyle name="Check Cell 2" xfId="143" xr:uid="{00000000-0005-0000-0000-000092010000}"/>
    <cellStyle name="Check Cell 2 2" xfId="188" xr:uid="{00000000-0005-0000-0000-000093010000}"/>
    <cellStyle name="Check Cell 2 2 2" xfId="229" xr:uid="{00000000-0005-0000-0000-000094010000}"/>
    <cellStyle name="Check Cell 2 2 2 2" xfId="243" xr:uid="{00000000-0005-0000-0000-000095010000}"/>
    <cellStyle name="Check Cell 2 2 3" xfId="230" xr:uid="{00000000-0005-0000-0000-000096010000}"/>
    <cellStyle name="Check Cell 2 2 4" xfId="213" xr:uid="{00000000-0005-0000-0000-000097010000}"/>
    <cellStyle name="Check Cell 2 3" xfId="205" xr:uid="{00000000-0005-0000-0000-000098010000}"/>
    <cellStyle name="Check Cell 2 3 2" xfId="220" xr:uid="{00000000-0005-0000-0000-000099010000}"/>
    <cellStyle name="Check Cell 2 4" xfId="208" xr:uid="{00000000-0005-0000-0000-00009A010000}"/>
    <cellStyle name="Check Cell 2 4 2" xfId="227" xr:uid="{00000000-0005-0000-0000-00009B010000}"/>
    <cellStyle name="Check Cell 2 5" xfId="207" xr:uid="{00000000-0005-0000-0000-00009C010000}"/>
    <cellStyle name="Check Cell 2 5 2" xfId="614" xr:uid="{00000000-0005-0000-0000-00009D010000}"/>
    <cellStyle name="Check Cell 2 6" xfId="209" xr:uid="{00000000-0005-0000-0000-00009E010000}"/>
    <cellStyle name="Check Cell 2 7" xfId="211" xr:uid="{00000000-0005-0000-0000-00009F010000}"/>
    <cellStyle name="Check Cell 2 8" xfId="210" xr:uid="{00000000-0005-0000-0000-0000A0010000}"/>
    <cellStyle name="Check Cell 3" xfId="59" xr:uid="{00000000-0005-0000-0000-0000A1010000}"/>
    <cellStyle name="Check Cell 3 2" xfId="214" xr:uid="{00000000-0005-0000-0000-0000A2010000}"/>
    <cellStyle name="Check Cell 4" xfId="338" xr:uid="{00000000-0005-0000-0000-0000A3010000}"/>
    <cellStyle name="Check Cell 5" xfId="449" xr:uid="{00000000-0005-0000-0000-0000A4010000}"/>
    <cellStyle name="Check Cell 6" xfId="719" xr:uid="{00000000-0005-0000-0000-0000A5010000}"/>
    <cellStyle name="Check Cell 7" xfId="1849" xr:uid="{00000000-0005-0000-0000-0000A6010000}"/>
    <cellStyle name="Comma 2" xfId="223" xr:uid="{00000000-0005-0000-0000-0000A7010000}"/>
    <cellStyle name="Comma 2 2" xfId="467" xr:uid="{00000000-0005-0000-0000-0000A8010000}"/>
    <cellStyle name="Comma 2 2 2" xfId="686" xr:uid="{00000000-0005-0000-0000-0000A9010000}"/>
    <cellStyle name="Comma 2 2 2 2" xfId="962" xr:uid="{00000000-0005-0000-0000-0000AA010000}"/>
    <cellStyle name="Comma 2 2 2 2 2" xfId="1015" xr:uid="{00000000-0005-0000-0000-0000AB010000}"/>
    <cellStyle name="Comma 2 2 2 2 2 2" xfId="2345" xr:uid="{00000000-0005-0000-0000-0000AC010000}"/>
    <cellStyle name="Comma 2 2 2 2 3" xfId="2293" xr:uid="{00000000-0005-0000-0000-0000AD010000}"/>
    <cellStyle name="Comma 2 2 2 3" xfId="1014" xr:uid="{00000000-0005-0000-0000-0000AE010000}"/>
    <cellStyle name="Comma 2 2 2 3 2" xfId="2344" xr:uid="{00000000-0005-0000-0000-0000AF010000}"/>
    <cellStyle name="Comma 2 2 2 4" xfId="2076" xr:uid="{00000000-0005-0000-0000-0000B0010000}"/>
    <cellStyle name="Comma 2 2 3" xfId="887" xr:uid="{00000000-0005-0000-0000-0000B1010000}"/>
    <cellStyle name="Comma 2 2 3 2" xfId="1016" xr:uid="{00000000-0005-0000-0000-0000B2010000}"/>
    <cellStyle name="Comma 2 2 3 2 2" xfId="2346" xr:uid="{00000000-0005-0000-0000-0000B3010000}"/>
    <cellStyle name="Comma 2 2 3 3" xfId="2230" xr:uid="{00000000-0005-0000-0000-0000B4010000}"/>
    <cellStyle name="Comma 2 2 4" xfId="1013" xr:uid="{00000000-0005-0000-0000-0000B5010000}"/>
    <cellStyle name="Comma 2 2 4 2" xfId="2343" xr:uid="{00000000-0005-0000-0000-0000B6010000}"/>
    <cellStyle name="Comma 2 2 5" xfId="1406" xr:uid="{00000000-0005-0000-0000-0000B7010000}"/>
    <cellStyle name="Comma 2 2 5 2" xfId="2724" xr:uid="{00000000-0005-0000-0000-0000B8010000}"/>
    <cellStyle name="Comma 2 2 6" xfId="2013" xr:uid="{00000000-0005-0000-0000-0000B9010000}"/>
    <cellStyle name="Comma 3" xfId="629" xr:uid="{00000000-0005-0000-0000-0000BA010000}"/>
    <cellStyle name="Comma 3 2" xfId="684" xr:uid="{00000000-0005-0000-0000-0000BB010000}"/>
    <cellStyle name="Comma 3 3" xfId="907" xr:uid="{00000000-0005-0000-0000-0000BC010000}"/>
    <cellStyle name="Comma 3 3 2" xfId="1018" xr:uid="{00000000-0005-0000-0000-0000BD010000}"/>
    <cellStyle name="Comma 3 3 2 2" xfId="2348" xr:uid="{00000000-0005-0000-0000-0000BE010000}"/>
    <cellStyle name="Comma 3 3 3" xfId="2238" xr:uid="{00000000-0005-0000-0000-0000BF010000}"/>
    <cellStyle name="Comma 3 4" xfId="1017" xr:uid="{00000000-0005-0000-0000-0000C0010000}"/>
    <cellStyle name="Comma 3 4 2" xfId="2347" xr:uid="{00000000-0005-0000-0000-0000C1010000}"/>
    <cellStyle name="Comma 3 5" xfId="1818" xr:uid="{00000000-0005-0000-0000-0000C2010000}"/>
    <cellStyle name="Comma 3 6" xfId="2021" xr:uid="{00000000-0005-0000-0000-0000C3010000}"/>
    <cellStyle name="Comma 4" xfId="1820" xr:uid="{00000000-0005-0000-0000-0000C4010000}"/>
    <cellStyle name="Comma0" xfId="468" xr:uid="{00000000-0005-0000-0000-0000C5010000}"/>
    <cellStyle name="Comma0 2" xfId="518" xr:uid="{00000000-0005-0000-0000-0000C6010000}"/>
    <cellStyle name="Currency0" xfId="469" xr:uid="{00000000-0005-0000-0000-0000C7010000}"/>
    <cellStyle name="Currency0 2" xfId="519" xr:uid="{00000000-0005-0000-0000-0000C8010000}"/>
    <cellStyle name="Date" xfId="470" xr:uid="{00000000-0005-0000-0000-0000C9010000}"/>
    <cellStyle name="Date 2" xfId="520" xr:uid="{00000000-0005-0000-0000-0000CA010000}"/>
    <cellStyle name="error" xfId="1695" xr:uid="{00000000-0005-0000-0000-0000CB010000}"/>
    <cellStyle name="Explanatory Text 2" xfId="144" xr:uid="{00000000-0005-0000-0000-0000CC010000}"/>
    <cellStyle name="Explanatory Text 2 2" xfId="189" xr:uid="{00000000-0005-0000-0000-0000CD010000}"/>
    <cellStyle name="Explanatory Text 2 3" xfId="615" xr:uid="{00000000-0005-0000-0000-0000CE010000}"/>
    <cellStyle name="Explanatory Text 3" xfId="60" xr:uid="{00000000-0005-0000-0000-0000CF010000}"/>
    <cellStyle name="Explanatory Text 4" xfId="370" xr:uid="{00000000-0005-0000-0000-0000D0010000}"/>
    <cellStyle name="Explanatory Text 5" xfId="450" xr:uid="{00000000-0005-0000-0000-0000D1010000}"/>
    <cellStyle name="Explanatory Text 6" xfId="720" xr:uid="{00000000-0005-0000-0000-0000D2010000}"/>
    <cellStyle name="Explanatory Text 7" xfId="1850" xr:uid="{00000000-0005-0000-0000-0000D3010000}"/>
    <cellStyle name="Fixed" xfId="471" xr:uid="{00000000-0005-0000-0000-0000D4010000}"/>
    <cellStyle name="Fixed 10" xfId="1460" xr:uid="{00000000-0005-0000-0000-0000D5010000}"/>
    <cellStyle name="Fixed 11" xfId="1461" xr:uid="{00000000-0005-0000-0000-0000D6010000}"/>
    <cellStyle name="Fixed 2" xfId="522" xr:uid="{00000000-0005-0000-0000-0000D7010000}"/>
    <cellStyle name="Fixed 3" xfId="521" xr:uid="{00000000-0005-0000-0000-0000D8010000}"/>
    <cellStyle name="Fixed 4" xfId="1462" xr:uid="{00000000-0005-0000-0000-0000D9010000}"/>
    <cellStyle name="Fixed 5" xfId="1463" xr:uid="{00000000-0005-0000-0000-0000DA010000}"/>
    <cellStyle name="Fixed 6" xfId="1464" xr:uid="{00000000-0005-0000-0000-0000DB010000}"/>
    <cellStyle name="Fixed 7" xfId="1465" xr:uid="{00000000-0005-0000-0000-0000DC010000}"/>
    <cellStyle name="Fixed 8" xfId="1466" xr:uid="{00000000-0005-0000-0000-0000DD010000}"/>
    <cellStyle name="Fixed 9" xfId="1467" xr:uid="{00000000-0005-0000-0000-0000DE010000}"/>
    <cellStyle name="Good 2" xfId="145" xr:uid="{00000000-0005-0000-0000-0000DF010000}"/>
    <cellStyle name="Good 2 2" xfId="190" xr:uid="{00000000-0005-0000-0000-0000E0010000}"/>
    <cellStyle name="Good 2 3" xfId="616" xr:uid="{00000000-0005-0000-0000-0000E1010000}"/>
    <cellStyle name="Good 3" xfId="61" xr:uid="{00000000-0005-0000-0000-0000E2010000}"/>
    <cellStyle name="Good 4" xfId="371" xr:uid="{00000000-0005-0000-0000-0000E3010000}"/>
    <cellStyle name="Good 5" xfId="417" xr:uid="{00000000-0005-0000-0000-0000E4010000}"/>
    <cellStyle name="Good 6" xfId="721" xr:uid="{00000000-0005-0000-0000-0000E5010000}"/>
    <cellStyle name="Good 7" xfId="1851" xr:uid="{00000000-0005-0000-0000-0000E6010000}"/>
    <cellStyle name="Heading 1 2" xfId="146" xr:uid="{00000000-0005-0000-0000-0000E7010000}"/>
    <cellStyle name="Heading 1 2 2" xfId="191" xr:uid="{00000000-0005-0000-0000-0000E8010000}"/>
    <cellStyle name="Heading 1 2 3" xfId="523" xr:uid="{00000000-0005-0000-0000-0000E9010000}"/>
    <cellStyle name="Heading 1 2 3 2" xfId="903" xr:uid="{00000000-0005-0000-0000-0000EA010000}"/>
    <cellStyle name="Heading 1 2 4" xfId="617" xr:uid="{00000000-0005-0000-0000-0000EB010000}"/>
    <cellStyle name="Heading 1 2 5" xfId="1456" xr:uid="{00000000-0005-0000-0000-0000EC010000}"/>
    <cellStyle name="Heading 1 3" xfId="62" xr:uid="{00000000-0005-0000-0000-0000ED010000}"/>
    <cellStyle name="Heading 1 4" xfId="384" xr:uid="{00000000-0005-0000-0000-0000EE010000}"/>
    <cellStyle name="Heading 1 5" xfId="451" xr:uid="{00000000-0005-0000-0000-0000EF010000}"/>
    <cellStyle name="Heading 1 6" xfId="472" xr:uid="{00000000-0005-0000-0000-0000F0010000}"/>
    <cellStyle name="Heading 1 7" xfId="722" xr:uid="{00000000-0005-0000-0000-0000F1010000}"/>
    <cellStyle name="Heading 1 8" xfId="1852" xr:uid="{00000000-0005-0000-0000-0000F2010000}"/>
    <cellStyle name="Heading 2 2" xfId="147" xr:uid="{00000000-0005-0000-0000-0000F3010000}"/>
    <cellStyle name="Heading 2 2 2" xfId="192" xr:uid="{00000000-0005-0000-0000-0000F4010000}"/>
    <cellStyle name="Heading 2 2 3" xfId="524" xr:uid="{00000000-0005-0000-0000-0000F5010000}"/>
    <cellStyle name="Heading 2 2 3 2" xfId="904" xr:uid="{00000000-0005-0000-0000-0000F6010000}"/>
    <cellStyle name="Heading 2 2 4" xfId="618" xr:uid="{00000000-0005-0000-0000-0000F7010000}"/>
    <cellStyle name="Heading 2 2 5" xfId="1457" xr:uid="{00000000-0005-0000-0000-0000F8010000}"/>
    <cellStyle name="Heading 2 3" xfId="63" xr:uid="{00000000-0005-0000-0000-0000F9010000}"/>
    <cellStyle name="Heading 2 4" xfId="330" xr:uid="{00000000-0005-0000-0000-0000FA010000}"/>
    <cellStyle name="Heading 2 5" xfId="452" xr:uid="{00000000-0005-0000-0000-0000FB010000}"/>
    <cellStyle name="Heading 2 6" xfId="473" xr:uid="{00000000-0005-0000-0000-0000FC010000}"/>
    <cellStyle name="Heading 2 7" xfId="723" xr:uid="{00000000-0005-0000-0000-0000FD010000}"/>
    <cellStyle name="Heading 2 8" xfId="1853" xr:uid="{00000000-0005-0000-0000-0000FE010000}"/>
    <cellStyle name="Heading 3 2" xfId="148" xr:uid="{00000000-0005-0000-0000-0000FF010000}"/>
    <cellStyle name="Heading 3 2 2" xfId="193" xr:uid="{00000000-0005-0000-0000-000000020000}"/>
    <cellStyle name="Heading 3 2 3" xfId="619" xr:uid="{00000000-0005-0000-0000-000001020000}"/>
    <cellStyle name="Heading 3 3" xfId="64" xr:uid="{00000000-0005-0000-0000-000002020000}"/>
    <cellStyle name="Heading 3 4" xfId="331" xr:uid="{00000000-0005-0000-0000-000003020000}"/>
    <cellStyle name="Heading 3 5" xfId="453" xr:uid="{00000000-0005-0000-0000-000004020000}"/>
    <cellStyle name="Heading 3 6" xfId="724" xr:uid="{00000000-0005-0000-0000-000005020000}"/>
    <cellStyle name="Heading 3 7" xfId="1854" xr:uid="{00000000-0005-0000-0000-000006020000}"/>
    <cellStyle name="Heading 4 2" xfId="149" xr:uid="{00000000-0005-0000-0000-000007020000}"/>
    <cellStyle name="Heading 4 2 2" xfId="194" xr:uid="{00000000-0005-0000-0000-000008020000}"/>
    <cellStyle name="Heading 4 2 3" xfId="620" xr:uid="{00000000-0005-0000-0000-000009020000}"/>
    <cellStyle name="Heading 4 3" xfId="65" xr:uid="{00000000-0005-0000-0000-00000A020000}"/>
    <cellStyle name="Heading 4 4" xfId="337" xr:uid="{00000000-0005-0000-0000-00000B020000}"/>
    <cellStyle name="Heading 4 5" xfId="454" xr:uid="{00000000-0005-0000-0000-00000C020000}"/>
    <cellStyle name="Heading 4 6" xfId="725" xr:uid="{00000000-0005-0000-0000-00000D020000}"/>
    <cellStyle name="Heading 4 7" xfId="1855" xr:uid="{00000000-0005-0000-0000-00000E020000}"/>
    <cellStyle name="Hyperlink 2" xfId="216" xr:uid="{00000000-0005-0000-0000-00000F020000}"/>
    <cellStyle name="Hyperlink 2 2" xfId="525" xr:uid="{00000000-0005-0000-0000-000010020000}"/>
    <cellStyle name="Hyperlink 2 2 2" xfId="905" xr:uid="{00000000-0005-0000-0000-000011020000}"/>
    <cellStyle name="Hyperlink 2 3" xfId="1458" xr:uid="{00000000-0005-0000-0000-000012020000}"/>
    <cellStyle name="Hyperlink 3" xfId="334" xr:uid="{00000000-0005-0000-0000-000013020000}"/>
    <cellStyle name="Hyperlink 4" xfId="474" xr:uid="{00000000-0005-0000-0000-000014020000}"/>
    <cellStyle name="Input 2" xfId="150" xr:uid="{00000000-0005-0000-0000-000015020000}"/>
    <cellStyle name="Input 2 2" xfId="195" xr:uid="{00000000-0005-0000-0000-000016020000}"/>
    <cellStyle name="Input 2 3" xfId="621" xr:uid="{00000000-0005-0000-0000-000017020000}"/>
    <cellStyle name="Input 3" xfId="66" xr:uid="{00000000-0005-0000-0000-000018020000}"/>
    <cellStyle name="Input 4" xfId="354" xr:uid="{00000000-0005-0000-0000-000019020000}"/>
    <cellStyle name="Input 5" xfId="455" xr:uid="{00000000-0005-0000-0000-00001A020000}"/>
    <cellStyle name="Input 6" xfId="726" xr:uid="{00000000-0005-0000-0000-00001B020000}"/>
    <cellStyle name="Input 7" xfId="1856" xr:uid="{00000000-0005-0000-0000-00001C020000}"/>
    <cellStyle name="Linked Cell 2" xfId="151" xr:uid="{00000000-0005-0000-0000-00001D020000}"/>
    <cellStyle name="Linked Cell 2 2" xfId="196" xr:uid="{00000000-0005-0000-0000-00001E020000}"/>
    <cellStyle name="Linked Cell 2 3" xfId="622" xr:uid="{00000000-0005-0000-0000-00001F020000}"/>
    <cellStyle name="Linked Cell 3" xfId="67" xr:uid="{00000000-0005-0000-0000-000020020000}"/>
    <cellStyle name="Linked Cell 4" xfId="358" xr:uid="{00000000-0005-0000-0000-000021020000}"/>
    <cellStyle name="Linked Cell 5" xfId="456" xr:uid="{00000000-0005-0000-0000-000022020000}"/>
    <cellStyle name="Linked Cell 6" xfId="727" xr:uid="{00000000-0005-0000-0000-000023020000}"/>
    <cellStyle name="Linked Cell 7" xfId="1857" xr:uid="{00000000-0005-0000-0000-000024020000}"/>
    <cellStyle name="Neutral 2" xfId="152" xr:uid="{00000000-0005-0000-0000-000025020000}"/>
    <cellStyle name="Neutral 2 2" xfId="197" xr:uid="{00000000-0005-0000-0000-000026020000}"/>
    <cellStyle name="Neutral 2 3" xfId="623" xr:uid="{00000000-0005-0000-0000-000027020000}"/>
    <cellStyle name="Neutral 3" xfId="68" xr:uid="{00000000-0005-0000-0000-000028020000}"/>
    <cellStyle name="Neutral 4" xfId="357" xr:uid="{00000000-0005-0000-0000-000029020000}"/>
    <cellStyle name="Neutral 5" xfId="457" xr:uid="{00000000-0005-0000-0000-00002A020000}"/>
    <cellStyle name="Neutral 6" xfId="728" xr:uid="{00000000-0005-0000-0000-00002B020000}"/>
    <cellStyle name="Neutral 7" xfId="1858" xr:uid="{00000000-0005-0000-0000-00002C020000}"/>
    <cellStyle name="Normal" xfId="0" builtinId="0"/>
    <cellStyle name="Normal 10" xfId="3" xr:uid="{00000000-0005-0000-0000-00002E020000}"/>
    <cellStyle name="Normal 10 2" xfId="269" xr:uid="{00000000-0005-0000-0000-00002F020000}"/>
    <cellStyle name="Normal 10 2 2" xfId="526" xr:uid="{00000000-0005-0000-0000-000030020000}"/>
    <cellStyle name="Normal 10 3" xfId="1468" xr:uid="{00000000-0005-0000-0000-000031020000}"/>
    <cellStyle name="Normal 10 4" xfId="1469" xr:uid="{00000000-0005-0000-0000-000032020000}"/>
    <cellStyle name="Normal 10 5" xfId="1470" xr:uid="{00000000-0005-0000-0000-000033020000}"/>
    <cellStyle name="Normal 10 6" xfId="1471" xr:uid="{00000000-0005-0000-0000-000034020000}"/>
    <cellStyle name="Normal 10 7" xfId="1472" xr:uid="{00000000-0005-0000-0000-000035020000}"/>
    <cellStyle name="Normal 10 8" xfId="1473" xr:uid="{00000000-0005-0000-0000-000036020000}"/>
    <cellStyle name="Normal 10 9" xfId="1474" xr:uid="{00000000-0005-0000-0000-000037020000}"/>
    <cellStyle name="Normal 10_Weldon Valley Recharge" xfId="567" xr:uid="{00000000-0005-0000-0000-000038020000}"/>
    <cellStyle name="Normal 100" xfId="2728" xr:uid="{00000000-0005-0000-0000-000039020000}"/>
    <cellStyle name="Normal 101" xfId="2730" xr:uid="{00000000-0005-0000-0000-00003A020000}"/>
    <cellStyle name="Normal 11" xfId="4" xr:uid="{00000000-0005-0000-0000-00003B020000}"/>
    <cellStyle name="Normal 11 2" xfId="527" xr:uid="{00000000-0005-0000-0000-00003C020000}"/>
    <cellStyle name="Normal 11 3" xfId="496" xr:uid="{00000000-0005-0000-0000-00003D020000}"/>
    <cellStyle name="Normal 11_Call Record" xfId="1475" xr:uid="{00000000-0005-0000-0000-00003E020000}"/>
    <cellStyle name="Normal 12" xfId="5" xr:uid="{00000000-0005-0000-0000-00003F020000}"/>
    <cellStyle name="Normal 12 2" xfId="103" xr:uid="{00000000-0005-0000-0000-000040020000}"/>
    <cellStyle name="Normal 12 2 2" xfId="528" xr:uid="{00000000-0005-0000-0000-000041020000}"/>
    <cellStyle name="Normal 12 3" xfId="89" xr:uid="{00000000-0005-0000-0000-000042020000}"/>
    <cellStyle name="Normal 12 3 2" xfId="1476" xr:uid="{00000000-0005-0000-0000-000043020000}"/>
    <cellStyle name="Normal 12 4" xfId="69" xr:uid="{00000000-0005-0000-0000-000044020000}"/>
    <cellStyle name="Normal 12 4 2" xfId="1477" xr:uid="{00000000-0005-0000-0000-000045020000}"/>
    <cellStyle name="Normal 12 5" xfId="1478" xr:uid="{00000000-0005-0000-0000-000046020000}"/>
    <cellStyle name="Normal 12 6" xfId="1479" xr:uid="{00000000-0005-0000-0000-000047020000}"/>
    <cellStyle name="Normal 12 7" xfId="1480" xr:uid="{00000000-0005-0000-0000-000048020000}"/>
    <cellStyle name="Normal 12 8" xfId="1481" xr:uid="{00000000-0005-0000-0000-000049020000}"/>
    <cellStyle name="Normal 12 9" xfId="1482" xr:uid="{00000000-0005-0000-0000-00004A020000}"/>
    <cellStyle name="Normal 12_Weldon Valley Recharge" xfId="568" xr:uid="{00000000-0005-0000-0000-00004B020000}"/>
    <cellStyle name="Normal 13" xfId="6" xr:uid="{00000000-0005-0000-0000-00004C020000}"/>
    <cellStyle name="Normal 13 2" xfId="529" xr:uid="{00000000-0005-0000-0000-00004D020000}"/>
    <cellStyle name="Normal 13 3" xfId="479" xr:uid="{00000000-0005-0000-0000-00004E020000}"/>
    <cellStyle name="Normal 13 3 2" xfId="1483" xr:uid="{00000000-0005-0000-0000-00004F020000}"/>
    <cellStyle name="Normal 13 4" xfId="1484" xr:uid="{00000000-0005-0000-0000-000050020000}"/>
    <cellStyle name="Normal 13 5" xfId="1485" xr:uid="{00000000-0005-0000-0000-000051020000}"/>
    <cellStyle name="Normal 13 6" xfId="1486" xr:uid="{00000000-0005-0000-0000-000052020000}"/>
    <cellStyle name="Normal 13 7" xfId="1487" xr:uid="{00000000-0005-0000-0000-000053020000}"/>
    <cellStyle name="Normal 13 8" xfId="1488" xr:uid="{00000000-0005-0000-0000-000054020000}"/>
    <cellStyle name="Normal 13 9" xfId="1489" xr:uid="{00000000-0005-0000-0000-000055020000}"/>
    <cellStyle name="Normal 13_Weldon Valley Recharge" xfId="569" xr:uid="{00000000-0005-0000-0000-000056020000}"/>
    <cellStyle name="Normal 14" xfId="32" xr:uid="{00000000-0005-0000-0000-000057020000}"/>
    <cellStyle name="Normal 14 2" xfId="530" xr:uid="{00000000-0005-0000-0000-000058020000}"/>
    <cellStyle name="Normal 14 3" xfId="1490" xr:uid="{00000000-0005-0000-0000-000059020000}"/>
    <cellStyle name="Normal 14 4" xfId="1491" xr:uid="{00000000-0005-0000-0000-00005A020000}"/>
    <cellStyle name="Normal 14 5" xfId="1492" xr:uid="{00000000-0005-0000-0000-00005B020000}"/>
    <cellStyle name="Normal 14 6" xfId="1493" xr:uid="{00000000-0005-0000-0000-00005C020000}"/>
    <cellStyle name="Normal 14 7" xfId="1494" xr:uid="{00000000-0005-0000-0000-00005D020000}"/>
    <cellStyle name="Normal 14 8" xfId="1495" xr:uid="{00000000-0005-0000-0000-00005E020000}"/>
    <cellStyle name="Normal 14 9" xfId="1496" xr:uid="{00000000-0005-0000-0000-00005F020000}"/>
    <cellStyle name="Normal 14_Weldon Valley Recharge" xfId="570" xr:uid="{00000000-0005-0000-0000-000060020000}"/>
    <cellStyle name="Normal 15" xfId="159" xr:uid="{00000000-0005-0000-0000-000061020000}"/>
    <cellStyle name="Normal 15 10" xfId="1019" xr:uid="{00000000-0005-0000-0000-000062020000}"/>
    <cellStyle name="Normal 15 10 2" xfId="2349" xr:uid="{00000000-0005-0000-0000-000063020000}"/>
    <cellStyle name="Normal 15 11" xfId="1714" xr:uid="{00000000-0005-0000-0000-000064020000}"/>
    <cellStyle name="Normal 15 12" xfId="1865" xr:uid="{00000000-0005-0000-0000-000065020000}"/>
    <cellStyle name="Normal 15 2" xfId="203" xr:uid="{00000000-0005-0000-0000-000066020000}"/>
    <cellStyle name="Normal 15 2 10" xfId="1867" xr:uid="{00000000-0005-0000-0000-000067020000}"/>
    <cellStyle name="Normal 15 2 2" xfId="245" xr:uid="{00000000-0005-0000-0000-000068020000}"/>
    <cellStyle name="Normal 15 2 2 2" xfId="375" xr:uid="{00000000-0005-0000-0000-000069020000}"/>
    <cellStyle name="Normal 15 2 2 2 2" xfId="648" xr:uid="{00000000-0005-0000-0000-00006A020000}"/>
    <cellStyle name="Normal 15 2 2 2 2 2" xfId="925" xr:uid="{00000000-0005-0000-0000-00006B020000}"/>
    <cellStyle name="Normal 15 2 2 2 2 2 2" xfId="1024" xr:uid="{00000000-0005-0000-0000-00006C020000}"/>
    <cellStyle name="Normal 15 2 2 2 2 2 2 2" xfId="2354" xr:uid="{00000000-0005-0000-0000-00006D020000}"/>
    <cellStyle name="Normal 15 2 2 2 2 2 3" xfId="2256" xr:uid="{00000000-0005-0000-0000-00006E020000}"/>
    <cellStyle name="Normal 15 2 2 2 2 3" xfId="1023" xr:uid="{00000000-0005-0000-0000-00006F020000}"/>
    <cellStyle name="Normal 15 2 2 2 2 3 2" xfId="2353" xr:uid="{00000000-0005-0000-0000-000070020000}"/>
    <cellStyle name="Normal 15 2 2 2 2 4" xfId="2039" xr:uid="{00000000-0005-0000-0000-000071020000}"/>
    <cellStyle name="Normal 15 2 2 2 3" xfId="835" xr:uid="{00000000-0005-0000-0000-000072020000}"/>
    <cellStyle name="Normal 15 2 2 2 3 2" xfId="1025" xr:uid="{00000000-0005-0000-0000-000073020000}"/>
    <cellStyle name="Normal 15 2 2 2 3 2 2" xfId="2355" xr:uid="{00000000-0005-0000-0000-000074020000}"/>
    <cellStyle name="Normal 15 2 2 2 3 3" xfId="2178" xr:uid="{00000000-0005-0000-0000-000075020000}"/>
    <cellStyle name="Normal 15 2 2 2 4" xfId="1022" xr:uid="{00000000-0005-0000-0000-000076020000}"/>
    <cellStyle name="Normal 15 2 2 2 4 2" xfId="2352" xr:uid="{00000000-0005-0000-0000-000077020000}"/>
    <cellStyle name="Normal 15 2 2 2 5" xfId="1769" xr:uid="{00000000-0005-0000-0000-000078020000}"/>
    <cellStyle name="Normal 15 2 2 2 6" xfId="1962" xr:uid="{00000000-0005-0000-0000-000079020000}"/>
    <cellStyle name="Normal 15 2 2 3" xfId="292" xr:uid="{00000000-0005-0000-0000-00007A020000}"/>
    <cellStyle name="Normal 15 2 2 3 2" xfId="792" xr:uid="{00000000-0005-0000-0000-00007B020000}"/>
    <cellStyle name="Normal 15 2 2 3 2 2" xfId="1027" xr:uid="{00000000-0005-0000-0000-00007C020000}"/>
    <cellStyle name="Normal 15 2 2 3 2 2 2" xfId="2357" xr:uid="{00000000-0005-0000-0000-00007D020000}"/>
    <cellStyle name="Normal 15 2 2 3 2 3" xfId="2136" xr:uid="{00000000-0005-0000-0000-00007E020000}"/>
    <cellStyle name="Normal 15 2 2 3 3" xfId="1026" xr:uid="{00000000-0005-0000-0000-00007F020000}"/>
    <cellStyle name="Normal 15 2 2 3 3 2" xfId="2356" xr:uid="{00000000-0005-0000-0000-000080020000}"/>
    <cellStyle name="Normal 15 2 2 3 4" xfId="1920" xr:uid="{00000000-0005-0000-0000-000081020000}"/>
    <cellStyle name="Normal 15 2 2 4" xfId="750" xr:uid="{00000000-0005-0000-0000-000082020000}"/>
    <cellStyle name="Normal 15 2 2 4 2" xfId="1028" xr:uid="{00000000-0005-0000-0000-000083020000}"/>
    <cellStyle name="Normal 15 2 2 4 2 2" xfId="2358" xr:uid="{00000000-0005-0000-0000-000084020000}"/>
    <cellStyle name="Normal 15 2 2 4 3" xfId="2094" xr:uid="{00000000-0005-0000-0000-000085020000}"/>
    <cellStyle name="Normal 15 2 2 5" xfId="1021" xr:uid="{00000000-0005-0000-0000-000086020000}"/>
    <cellStyle name="Normal 15 2 2 5 2" xfId="2351" xr:uid="{00000000-0005-0000-0000-000087020000}"/>
    <cellStyle name="Normal 15 2 2 6" xfId="1727" xr:uid="{00000000-0005-0000-0000-000088020000}"/>
    <cellStyle name="Normal 15 2 2 7" xfId="1878" xr:uid="{00000000-0005-0000-0000-000089020000}"/>
    <cellStyle name="Normal 15 2 3" xfId="257" xr:uid="{00000000-0005-0000-0000-00008A020000}"/>
    <cellStyle name="Normal 15 2 3 2" xfId="388" xr:uid="{00000000-0005-0000-0000-00008B020000}"/>
    <cellStyle name="Normal 15 2 3 2 2" xfId="649" xr:uid="{00000000-0005-0000-0000-00008C020000}"/>
    <cellStyle name="Normal 15 2 3 2 2 2" xfId="926" xr:uid="{00000000-0005-0000-0000-00008D020000}"/>
    <cellStyle name="Normal 15 2 3 2 2 2 2" xfId="1032" xr:uid="{00000000-0005-0000-0000-00008E020000}"/>
    <cellStyle name="Normal 15 2 3 2 2 2 2 2" xfId="2362" xr:uid="{00000000-0005-0000-0000-00008F020000}"/>
    <cellStyle name="Normal 15 2 3 2 2 2 3" xfId="2257" xr:uid="{00000000-0005-0000-0000-000090020000}"/>
    <cellStyle name="Normal 15 2 3 2 2 3" xfId="1031" xr:uid="{00000000-0005-0000-0000-000091020000}"/>
    <cellStyle name="Normal 15 2 3 2 2 3 2" xfId="2361" xr:uid="{00000000-0005-0000-0000-000092020000}"/>
    <cellStyle name="Normal 15 2 3 2 2 4" xfId="2040" xr:uid="{00000000-0005-0000-0000-000093020000}"/>
    <cellStyle name="Normal 15 2 3 2 3" xfId="847" xr:uid="{00000000-0005-0000-0000-000094020000}"/>
    <cellStyle name="Normal 15 2 3 2 3 2" xfId="1033" xr:uid="{00000000-0005-0000-0000-000095020000}"/>
    <cellStyle name="Normal 15 2 3 2 3 2 2" xfId="2363" xr:uid="{00000000-0005-0000-0000-000096020000}"/>
    <cellStyle name="Normal 15 2 3 2 3 3" xfId="2190" xr:uid="{00000000-0005-0000-0000-000097020000}"/>
    <cellStyle name="Normal 15 2 3 2 4" xfId="1030" xr:uid="{00000000-0005-0000-0000-000098020000}"/>
    <cellStyle name="Normal 15 2 3 2 4 2" xfId="2360" xr:uid="{00000000-0005-0000-0000-000099020000}"/>
    <cellStyle name="Normal 15 2 3 2 5" xfId="1781" xr:uid="{00000000-0005-0000-0000-00009A020000}"/>
    <cellStyle name="Normal 15 2 3 2 6" xfId="1974" xr:uid="{00000000-0005-0000-0000-00009B020000}"/>
    <cellStyle name="Normal 15 2 3 3" xfId="304" xr:uid="{00000000-0005-0000-0000-00009C020000}"/>
    <cellStyle name="Normal 15 2 3 3 2" xfId="804" xr:uid="{00000000-0005-0000-0000-00009D020000}"/>
    <cellStyle name="Normal 15 2 3 3 2 2" xfId="1035" xr:uid="{00000000-0005-0000-0000-00009E020000}"/>
    <cellStyle name="Normal 15 2 3 3 2 2 2" xfId="2365" xr:uid="{00000000-0005-0000-0000-00009F020000}"/>
    <cellStyle name="Normal 15 2 3 3 2 3" xfId="2148" xr:uid="{00000000-0005-0000-0000-0000A0020000}"/>
    <cellStyle name="Normal 15 2 3 3 3" xfId="1034" xr:uid="{00000000-0005-0000-0000-0000A1020000}"/>
    <cellStyle name="Normal 15 2 3 3 3 2" xfId="2364" xr:uid="{00000000-0005-0000-0000-0000A2020000}"/>
    <cellStyle name="Normal 15 2 3 3 4" xfId="1932" xr:uid="{00000000-0005-0000-0000-0000A3020000}"/>
    <cellStyle name="Normal 15 2 3 4" xfId="762" xr:uid="{00000000-0005-0000-0000-0000A4020000}"/>
    <cellStyle name="Normal 15 2 3 4 2" xfId="1036" xr:uid="{00000000-0005-0000-0000-0000A5020000}"/>
    <cellStyle name="Normal 15 2 3 4 2 2" xfId="2366" xr:uid="{00000000-0005-0000-0000-0000A6020000}"/>
    <cellStyle name="Normal 15 2 3 4 3" xfId="2106" xr:uid="{00000000-0005-0000-0000-0000A7020000}"/>
    <cellStyle name="Normal 15 2 3 5" xfId="1029" xr:uid="{00000000-0005-0000-0000-0000A8020000}"/>
    <cellStyle name="Normal 15 2 3 5 2" xfId="2359" xr:uid="{00000000-0005-0000-0000-0000A9020000}"/>
    <cellStyle name="Normal 15 2 3 6" xfId="1739" xr:uid="{00000000-0005-0000-0000-0000AA020000}"/>
    <cellStyle name="Normal 15 2 3 7" xfId="1890" xr:uid="{00000000-0005-0000-0000-0000AB020000}"/>
    <cellStyle name="Normal 15 2 4" xfId="362" xr:uid="{00000000-0005-0000-0000-0000AC020000}"/>
    <cellStyle name="Normal 15 2 4 2" xfId="650" xr:uid="{00000000-0005-0000-0000-0000AD020000}"/>
    <cellStyle name="Normal 15 2 4 2 2" xfId="927" xr:uid="{00000000-0005-0000-0000-0000AE020000}"/>
    <cellStyle name="Normal 15 2 4 2 2 2" xfId="1039" xr:uid="{00000000-0005-0000-0000-0000AF020000}"/>
    <cellStyle name="Normal 15 2 4 2 2 2 2" xfId="2369" xr:uid="{00000000-0005-0000-0000-0000B0020000}"/>
    <cellStyle name="Normal 15 2 4 2 2 3" xfId="2258" xr:uid="{00000000-0005-0000-0000-0000B1020000}"/>
    <cellStyle name="Normal 15 2 4 2 3" xfId="1038" xr:uid="{00000000-0005-0000-0000-0000B2020000}"/>
    <cellStyle name="Normal 15 2 4 2 3 2" xfId="2368" xr:uid="{00000000-0005-0000-0000-0000B3020000}"/>
    <cellStyle name="Normal 15 2 4 2 4" xfId="2041" xr:uid="{00000000-0005-0000-0000-0000B4020000}"/>
    <cellStyle name="Normal 15 2 4 3" xfId="824" xr:uid="{00000000-0005-0000-0000-0000B5020000}"/>
    <cellStyle name="Normal 15 2 4 3 2" xfId="1040" xr:uid="{00000000-0005-0000-0000-0000B6020000}"/>
    <cellStyle name="Normal 15 2 4 3 2 2" xfId="2370" xr:uid="{00000000-0005-0000-0000-0000B7020000}"/>
    <cellStyle name="Normal 15 2 4 3 3" xfId="2167" xr:uid="{00000000-0005-0000-0000-0000B8020000}"/>
    <cellStyle name="Normal 15 2 4 4" xfId="1037" xr:uid="{00000000-0005-0000-0000-0000B9020000}"/>
    <cellStyle name="Normal 15 2 4 4 2" xfId="2367" xr:uid="{00000000-0005-0000-0000-0000BA020000}"/>
    <cellStyle name="Normal 15 2 4 5" xfId="1758" xr:uid="{00000000-0005-0000-0000-0000BB020000}"/>
    <cellStyle name="Normal 15 2 4 6" xfId="1951" xr:uid="{00000000-0005-0000-0000-0000BC020000}"/>
    <cellStyle name="Normal 15 2 5" xfId="281" xr:uid="{00000000-0005-0000-0000-0000BD020000}"/>
    <cellStyle name="Normal 15 2 5 2" xfId="781" xr:uid="{00000000-0005-0000-0000-0000BE020000}"/>
    <cellStyle name="Normal 15 2 5 2 2" xfId="1042" xr:uid="{00000000-0005-0000-0000-0000BF020000}"/>
    <cellStyle name="Normal 15 2 5 2 2 2" xfId="2372" xr:uid="{00000000-0005-0000-0000-0000C0020000}"/>
    <cellStyle name="Normal 15 2 5 2 3" xfId="2125" xr:uid="{00000000-0005-0000-0000-0000C1020000}"/>
    <cellStyle name="Normal 15 2 5 3" xfId="1041" xr:uid="{00000000-0005-0000-0000-0000C2020000}"/>
    <cellStyle name="Normal 15 2 5 3 2" xfId="2371" xr:uid="{00000000-0005-0000-0000-0000C3020000}"/>
    <cellStyle name="Normal 15 2 5 4" xfId="1909" xr:uid="{00000000-0005-0000-0000-0000C4020000}"/>
    <cellStyle name="Normal 15 2 6" xfId="531" xr:uid="{00000000-0005-0000-0000-0000C5020000}"/>
    <cellStyle name="Normal 15 2 7" xfId="739" xr:uid="{00000000-0005-0000-0000-0000C6020000}"/>
    <cellStyle name="Normal 15 2 7 2" xfId="1043" xr:uid="{00000000-0005-0000-0000-0000C7020000}"/>
    <cellStyle name="Normal 15 2 7 2 2" xfId="2373" xr:uid="{00000000-0005-0000-0000-0000C8020000}"/>
    <cellStyle name="Normal 15 2 7 3" xfId="2083" xr:uid="{00000000-0005-0000-0000-0000C9020000}"/>
    <cellStyle name="Normal 15 2 8" xfId="1020" xr:uid="{00000000-0005-0000-0000-0000CA020000}"/>
    <cellStyle name="Normal 15 2 8 2" xfId="2350" xr:uid="{00000000-0005-0000-0000-0000CB020000}"/>
    <cellStyle name="Normal 15 2 9" xfId="1716" xr:uid="{00000000-0005-0000-0000-0000CC020000}"/>
    <cellStyle name="Normal 15 3" xfId="206" xr:uid="{00000000-0005-0000-0000-0000CD020000}"/>
    <cellStyle name="Normal 15 3 2" xfId="1497" xr:uid="{00000000-0005-0000-0000-0000CE020000}"/>
    <cellStyle name="Normal 15 4" xfId="244" xr:uid="{00000000-0005-0000-0000-0000CF020000}"/>
    <cellStyle name="Normal 15 4 2" xfId="374" xr:uid="{00000000-0005-0000-0000-0000D0020000}"/>
    <cellStyle name="Normal 15 4 2 2" xfId="651" xr:uid="{00000000-0005-0000-0000-0000D1020000}"/>
    <cellStyle name="Normal 15 4 2 2 2" xfId="928" xr:uid="{00000000-0005-0000-0000-0000D2020000}"/>
    <cellStyle name="Normal 15 4 2 2 2 2" xfId="1047" xr:uid="{00000000-0005-0000-0000-0000D3020000}"/>
    <cellStyle name="Normal 15 4 2 2 2 2 2" xfId="2377" xr:uid="{00000000-0005-0000-0000-0000D4020000}"/>
    <cellStyle name="Normal 15 4 2 2 2 3" xfId="2259" xr:uid="{00000000-0005-0000-0000-0000D5020000}"/>
    <cellStyle name="Normal 15 4 2 2 3" xfId="1046" xr:uid="{00000000-0005-0000-0000-0000D6020000}"/>
    <cellStyle name="Normal 15 4 2 2 3 2" xfId="2376" xr:uid="{00000000-0005-0000-0000-0000D7020000}"/>
    <cellStyle name="Normal 15 4 2 2 4" xfId="2042" xr:uid="{00000000-0005-0000-0000-0000D8020000}"/>
    <cellStyle name="Normal 15 4 2 3" xfId="834" xr:uid="{00000000-0005-0000-0000-0000D9020000}"/>
    <cellStyle name="Normal 15 4 2 3 2" xfId="1048" xr:uid="{00000000-0005-0000-0000-0000DA020000}"/>
    <cellStyle name="Normal 15 4 2 3 2 2" xfId="2378" xr:uid="{00000000-0005-0000-0000-0000DB020000}"/>
    <cellStyle name="Normal 15 4 2 3 3" xfId="2177" xr:uid="{00000000-0005-0000-0000-0000DC020000}"/>
    <cellStyle name="Normal 15 4 2 4" xfId="1045" xr:uid="{00000000-0005-0000-0000-0000DD020000}"/>
    <cellStyle name="Normal 15 4 2 4 2" xfId="2375" xr:uid="{00000000-0005-0000-0000-0000DE020000}"/>
    <cellStyle name="Normal 15 4 2 5" xfId="1768" xr:uid="{00000000-0005-0000-0000-0000DF020000}"/>
    <cellStyle name="Normal 15 4 2 6" xfId="1961" xr:uid="{00000000-0005-0000-0000-0000E0020000}"/>
    <cellStyle name="Normal 15 4 3" xfId="291" xr:uid="{00000000-0005-0000-0000-0000E1020000}"/>
    <cellStyle name="Normal 15 4 3 2" xfId="791" xr:uid="{00000000-0005-0000-0000-0000E2020000}"/>
    <cellStyle name="Normal 15 4 3 2 2" xfId="1050" xr:uid="{00000000-0005-0000-0000-0000E3020000}"/>
    <cellStyle name="Normal 15 4 3 2 2 2" xfId="2380" xr:uid="{00000000-0005-0000-0000-0000E4020000}"/>
    <cellStyle name="Normal 15 4 3 2 3" xfId="2135" xr:uid="{00000000-0005-0000-0000-0000E5020000}"/>
    <cellStyle name="Normal 15 4 3 3" xfId="1049" xr:uid="{00000000-0005-0000-0000-0000E6020000}"/>
    <cellStyle name="Normal 15 4 3 3 2" xfId="2379" xr:uid="{00000000-0005-0000-0000-0000E7020000}"/>
    <cellStyle name="Normal 15 4 3 4" xfId="1919" xr:uid="{00000000-0005-0000-0000-0000E8020000}"/>
    <cellStyle name="Normal 15 4 4" xfId="512" xr:uid="{00000000-0005-0000-0000-0000E9020000}"/>
    <cellStyle name="Normal 15 4 4 2" xfId="899" xr:uid="{00000000-0005-0000-0000-0000EA020000}"/>
    <cellStyle name="Normal 15 4 5" xfId="749" xr:uid="{00000000-0005-0000-0000-0000EB020000}"/>
    <cellStyle name="Normal 15 4 5 2" xfId="1051" xr:uid="{00000000-0005-0000-0000-0000EC020000}"/>
    <cellStyle name="Normal 15 4 5 2 2" xfId="2381" xr:uid="{00000000-0005-0000-0000-0000ED020000}"/>
    <cellStyle name="Normal 15 4 5 3" xfId="2093" xr:uid="{00000000-0005-0000-0000-0000EE020000}"/>
    <cellStyle name="Normal 15 4 6" xfId="1044" xr:uid="{00000000-0005-0000-0000-0000EF020000}"/>
    <cellStyle name="Normal 15 4 6 2" xfId="2374" xr:uid="{00000000-0005-0000-0000-0000F0020000}"/>
    <cellStyle name="Normal 15 4 7" xfId="1452" xr:uid="{00000000-0005-0000-0000-0000F1020000}"/>
    <cellStyle name="Normal 15 4 8" xfId="1726" xr:uid="{00000000-0005-0000-0000-0000F2020000}"/>
    <cellStyle name="Normal 15 4 9" xfId="1877" xr:uid="{00000000-0005-0000-0000-0000F3020000}"/>
    <cellStyle name="Normal 15 5" xfId="256" xr:uid="{00000000-0005-0000-0000-0000F4020000}"/>
    <cellStyle name="Normal 15 5 2" xfId="387" xr:uid="{00000000-0005-0000-0000-0000F5020000}"/>
    <cellStyle name="Normal 15 5 2 2" xfId="652" xr:uid="{00000000-0005-0000-0000-0000F6020000}"/>
    <cellStyle name="Normal 15 5 2 2 2" xfId="929" xr:uid="{00000000-0005-0000-0000-0000F7020000}"/>
    <cellStyle name="Normal 15 5 2 2 2 2" xfId="1055" xr:uid="{00000000-0005-0000-0000-0000F8020000}"/>
    <cellStyle name="Normal 15 5 2 2 2 2 2" xfId="2385" xr:uid="{00000000-0005-0000-0000-0000F9020000}"/>
    <cellStyle name="Normal 15 5 2 2 2 3" xfId="2260" xr:uid="{00000000-0005-0000-0000-0000FA020000}"/>
    <cellStyle name="Normal 15 5 2 2 3" xfId="1054" xr:uid="{00000000-0005-0000-0000-0000FB020000}"/>
    <cellStyle name="Normal 15 5 2 2 3 2" xfId="2384" xr:uid="{00000000-0005-0000-0000-0000FC020000}"/>
    <cellStyle name="Normal 15 5 2 2 4" xfId="2043" xr:uid="{00000000-0005-0000-0000-0000FD020000}"/>
    <cellStyle name="Normal 15 5 2 3" xfId="846" xr:uid="{00000000-0005-0000-0000-0000FE020000}"/>
    <cellStyle name="Normal 15 5 2 3 2" xfId="1056" xr:uid="{00000000-0005-0000-0000-0000FF020000}"/>
    <cellStyle name="Normal 15 5 2 3 2 2" xfId="2386" xr:uid="{00000000-0005-0000-0000-000000030000}"/>
    <cellStyle name="Normal 15 5 2 3 3" xfId="2189" xr:uid="{00000000-0005-0000-0000-000001030000}"/>
    <cellStyle name="Normal 15 5 2 4" xfId="1053" xr:uid="{00000000-0005-0000-0000-000002030000}"/>
    <cellStyle name="Normal 15 5 2 4 2" xfId="2383" xr:uid="{00000000-0005-0000-0000-000003030000}"/>
    <cellStyle name="Normal 15 5 2 5" xfId="1780" xr:uid="{00000000-0005-0000-0000-000004030000}"/>
    <cellStyle name="Normal 15 5 2 6" xfId="1973" xr:uid="{00000000-0005-0000-0000-000005030000}"/>
    <cellStyle name="Normal 15 5 3" xfId="303" xr:uid="{00000000-0005-0000-0000-000006030000}"/>
    <cellStyle name="Normal 15 5 3 2" xfId="803" xr:uid="{00000000-0005-0000-0000-000007030000}"/>
    <cellStyle name="Normal 15 5 3 2 2" xfId="1058" xr:uid="{00000000-0005-0000-0000-000008030000}"/>
    <cellStyle name="Normal 15 5 3 2 2 2" xfId="2388" xr:uid="{00000000-0005-0000-0000-000009030000}"/>
    <cellStyle name="Normal 15 5 3 2 3" xfId="2147" xr:uid="{00000000-0005-0000-0000-00000A030000}"/>
    <cellStyle name="Normal 15 5 3 3" xfId="1057" xr:uid="{00000000-0005-0000-0000-00000B030000}"/>
    <cellStyle name="Normal 15 5 3 3 2" xfId="2387" xr:uid="{00000000-0005-0000-0000-00000C030000}"/>
    <cellStyle name="Normal 15 5 3 4" xfId="1931" xr:uid="{00000000-0005-0000-0000-00000D030000}"/>
    <cellStyle name="Normal 15 5 4" xfId="761" xr:uid="{00000000-0005-0000-0000-00000E030000}"/>
    <cellStyle name="Normal 15 5 4 2" xfId="1059" xr:uid="{00000000-0005-0000-0000-00000F030000}"/>
    <cellStyle name="Normal 15 5 4 2 2" xfId="2389" xr:uid="{00000000-0005-0000-0000-000010030000}"/>
    <cellStyle name="Normal 15 5 4 3" xfId="2105" xr:uid="{00000000-0005-0000-0000-000011030000}"/>
    <cellStyle name="Normal 15 5 5" xfId="1052" xr:uid="{00000000-0005-0000-0000-000012030000}"/>
    <cellStyle name="Normal 15 5 5 2" xfId="2382" xr:uid="{00000000-0005-0000-0000-000013030000}"/>
    <cellStyle name="Normal 15 5 6" xfId="1498" xr:uid="{00000000-0005-0000-0000-000014030000}"/>
    <cellStyle name="Normal 15 5 7" xfId="1738" xr:uid="{00000000-0005-0000-0000-000015030000}"/>
    <cellStyle name="Normal 15 5 8" xfId="1889" xr:uid="{00000000-0005-0000-0000-000016030000}"/>
    <cellStyle name="Normal 15 6" xfId="344" xr:uid="{00000000-0005-0000-0000-000017030000}"/>
    <cellStyle name="Normal 15 6 2" xfId="653" xr:uid="{00000000-0005-0000-0000-000018030000}"/>
    <cellStyle name="Normal 15 6 2 2" xfId="930" xr:uid="{00000000-0005-0000-0000-000019030000}"/>
    <cellStyle name="Normal 15 6 2 2 2" xfId="1062" xr:uid="{00000000-0005-0000-0000-00001A030000}"/>
    <cellStyle name="Normal 15 6 2 2 2 2" xfId="2392" xr:uid="{00000000-0005-0000-0000-00001B030000}"/>
    <cellStyle name="Normal 15 6 2 2 3" xfId="2261" xr:uid="{00000000-0005-0000-0000-00001C030000}"/>
    <cellStyle name="Normal 15 6 2 3" xfId="1061" xr:uid="{00000000-0005-0000-0000-00001D030000}"/>
    <cellStyle name="Normal 15 6 2 3 2" xfId="2391" xr:uid="{00000000-0005-0000-0000-00001E030000}"/>
    <cellStyle name="Normal 15 6 2 4" xfId="2044" xr:uid="{00000000-0005-0000-0000-00001F030000}"/>
    <cellStyle name="Normal 15 6 3" xfId="821" xr:uid="{00000000-0005-0000-0000-000020030000}"/>
    <cellStyle name="Normal 15 6 3 2" xfId="1063" xr:uid="{00000000-0005-0000-0000-000021030000}"/>
    <cellStyle name="Normal 15 6 3 2 2" xfId="2393" xr:uid="{00000000-0005-0000-0000-000022030000}"/>
    <cellStyle name="Normal 15 6 3 3" xfId="2165" xr:uid="{00000000-0005-0000-0000-000023030000}"/>
    <cellStyle name="Normal 15 6 4" xfId="1060" xr:uid="{00000000-0005-0000-0000-000024030000}"/>
    <cellStyle name="Normal 15 6 4 2" xfId="2390" xr:uid="{00000000-0005-0000-0000-000025030000}"/>
    <cellStyle name="Normal 15 6 5" xfId="1499" xr:uid="{00000000-0005-0000-0000-000026030000}"/>
    <cellStyle name="Normal 15 6 6" xfId="1756" xr:uid="{00000000-0005-0000-0000-000027030000}"/>
    <cellStyle name="Normal 15 6 7" xfId="1949" xr:uid="{00000000-0005-0000-0000-000028030000}"/>
    <cellStyle name="Normal 15 7" xfId="279" xr:uid="{00000000-0005-0000-0000-000029030000}"/>
    <cellStyle name="Normal 15 7 2" xfId="779" xr:uid="{00000000-0005-0000-0000-00002A030000}"/>
    <cellStyle name="Normal 15 7 2 2" xfId="1065" xr:uid="{00000000-0005-0000-0000-00002B030000}"/>
    <cellStyle name="Normal 15 7 2 2 2" xfId="2395" xr:uid="{00000000-0005-0000-0000-00002C030000}"/>
    <cellStyle name="Normal 15 7 2 3" xfId="2123" xr:uid="{00000000-0005-0000-0000-00002D030000}"/>
    <cellStyle name="Normal 15 7 3" xfId="1064" xr:uid="{00000000-0005-0000-0000-00002E030000}"/>
    <cellStyle name="Normal 15 7 3 2" xfId="2394" xr:uid="{00000000-0005-0000-0000-00002F030000}"/>
    <cellStyle name="Normal 15 7 4" xfId="1500" xr:uid="{00000000-0005-0000-0000-000030030000}"/>
    <cellStyle name="Normal 15 7 5" xfId="1907" xr:uid="{00000000-0005-0000-0000-000031030000}"/>
    <cellStyle name="Normal 15 8" xfId="480" xr:uid="{00000000-0005-0000-0000-000032030000}"/>
    <cellStyle name="Normal 15 8 2" xfId="1501" xr:uid="{00000000-0005-0000-0000-000033030000}"/>
    <cellStyle name="Normal 15 9" xfId="736" xr:uid="{00000000-0005-0000-0000-000034030000}"/>
    <cellStyle name="Normal 15 9 2" xfId="1066" xr:uid="{00000000-0005-0000-0000-000035030000}"/>
    <cellStyle name="Normal 15 9 2 2" xfId="2396" xr:uid="{00000000-0005-0000-0000-000036030000}"/>
    <cellStyle name="Normal 15 9 3" xfId="1502" xr:uid="{00000000-0005-0000-0000-000037030000}"/>
    <cellStyle name="Normal 15 9 4" xfId="2080" xr:uid="{00000000-0005-0000-0000-000038030000}"/>
    <cellStyle name="Normal 15_Weldon Valley Recharge" xfId="532" xr:uid="{00000000-0005-0000-0000-000039030000}"/>
    <cellStyle name="Normal 16" xfId="160" xr:uid="{00000000-0005-0000-0000-00003A030000}"/>
    <cellStyle name="Normal 16 10" xfId="737" xr:uid="{00000000-0005-0000-0000-00003B030000}"/>
    <cellStyle name="Normal 16 10 2" xfId="1068" xr:uid="{00000000-0005-0000-0000-00003C030000}"/>
    <cellStyle name="Normal 16 10 2 2" xfId="2398" xr:uid="{00000000-0005-0000-0000-00003D030000}"/>
    <cellStyle name="Normal 16 10 3" xfId="2081" xr:uid="{00000000-0005-0000-0000-00003E030000}"/>
    <cellStyle name="Normal 16 11" xfId="1067" xr:uid="{00000000-0005-0000-0000-00003F030000}"/>
    <cellStyle name="Normal 16 11 2" xfId="2397" xr:uid="{00000000-0005-0000-0000-000040030000}"/>
    <cellStyle name="Normal 16 12" xfId="1715" xr:uid="{00000000-0005-0000-0000-000041030000}"/>
    <cellStyle name="Normal 16 13" xfId="1866" xr:uid="{00000000-0005-0000-0000-000042030000}"/>
    <cellStyle name="Normal 16 2" xfId="204" xr:uid="{00000000-0005-0000-0000-000043030000}"/>
    <cellStyle name="Normal 16 2 10" xfId="1069" xr:uid="{00000000-0005-0000-0000-000044030000}"/>
    <cellStyle name="Normal 16 2 10 2" xfId="2399" xr:uid="{00000000-0005-0000-0000-000045030000}"/>
    <cellStyle name="Normal 16 2 11" xfId="1717" xr:uid="{00000000-0005-0000-0000-000046030000}"/>
    <cellStyle name="Normal 16 2 12" xfId="1868" xr:uid="{00000000-0005-0000-0000-000047030000}"/>
    <cellStyle name="Normal 16 2 2" xfId="228" xr:uid="{00000000-0005-0000-0000-000048030000}"/>
    <cellStyle name="Normal 16 2 2 2" xfId="248" xr:uid="{00000000-0005-0000-0000-000049030000}"/>
    <cellStyle name="Normal 16 2 2 2 2" xfId="378" xr:uid="{00000000-0005-0000-0000-00004A030000}"/>
    <cellStyle name="Normal 16 2 2 2 2 2" xfId="654" xr:uid="{00000000-0005-0000-0000-00004B030000}"/>
    <cellStyle name="Normal 16 2 2 2 2 2 2" xfId="931" xr:uid="{00000000-0005-0000-0000-00004C030000}"/>
    <cellStyle name="Normal 16 2 2 2 2 2 2 2" xfId="1074" xr:uid="{00000000-0005-0000-0000-00004D030000}"/>
    <cellStyle name="Normal 16 2 2 2 2 2 2 2 2" xfId="2404" xr:uid="{00000000-0005-0000-0000-00004E030000}"/>
    <cellStyle name="Normal 16 2 2 2 2 2 2 3" xfId="2262" xr:uid="{00000000-0005-0000-0000-00004F030000}"/>
    <cellStyle name="Normal 16 2 2 2 2 2 3" xfId="1073" xr:uid="{00000000-0005-0000-0000-000050030000}"/>
    <cellStyle name="Normal 16 2 2 2 2 2 3 2" xfId="2403" xr:uid="{00000000-0005-0000-0000-000051030000}"/>
    <cellStyle name="Normal 16 2 2 2 2 2 4" xfId="2045" xr:uid="{00000000-0005-0000-0000-000052030000}"/>
    <cellStyle name="Normal 16 2 2 2 2 3" xfId="838" xr:uid="{00000000-0005-0000-0000-000053030000}"/>
    <cellStyle name="Normal 16 2 2 2 2 3 2" xfId="1075" xr:uid="{00000000-0005-0000-0000-000054030000}"/>
    <cellStyle name="Normal 16 2 2 2 2 3 2 2" xfId="2405" xr:uid="{00000000-0005-0000-0000-000055030000}"/>
    <cellStyle name="Normal 16 2 2 2 2 3 3" xfId="2181" xr:uid="{00000000-0005-0000-0000-000056030000}"/>
    <cellStyle name="Normal 16 2 2 2 2 4" xfId="1072" xr:uid="{00000000-0005-0000-0000-000057030000}"/>
    <cellStyle name="Normal 16 2 2 2 2 4 2" xfId="2402" xr:uid="{00000000-0005-0000-0000-000058030000}"/>
    <cellStyle name="Normal 16 2 2 2 2 5" xfId="1772" xr:uid="{00000000-0005-0000-0000-000059030000}"/>
    <cellStyle name="Normal 16 2 2 2 2 6" xfId="1965" xr:uid="{00000000-0005-0000-0000-00005A030000}"/>
    <cellStyle name="Normal 16 2 2 2 3" xfId="295" xr:uid="{00000000-0005-0000-0000-00005B030000}"/>
    <cellStyle name="Normal 16 2 2 2 3 2" xfId="795" xr:uid="{00000000-0005-0000-0000-00005C030000}"/>
    <cellStyle name="Normal 16 2 2 2 3 2 2" xfId="1077" xr:uid="{00000000-0005-0000-0000-00005D030000}"/>
    <cellStyle name="Normal 16 2 2 2 3 2 2 2" xfId="2407" xr:uid="{00000000-0005-0000-0000-00005E030000}"/>
    <cellStyle name="Normal 16 2 2 2 3 2 3" xfId="2139" xr:uid="{00000000-0005-0000-0000-00005F030000}"/>
    <cellStyle name="Normal 16 2 2 2 3 3" xfId="1076" xr:uid="{00000000-0005-0000-0000-000060030000}"/>
    <cellStyle name="Normal 16 2 2 2 3 3 2" xfId="2406" xr:uid="{00000000-0005-0000-0000-000061030000}"/>
    <cellStyle name="Normal 16 2 2 2 3 4" xfId="1923" xr:uid="{00000000-0005-0000-0000-000062030000}"/>
    <cellStyle name="Normal 16 2 2 2 4" xfId="753" xr:uid="{00000000-0005-0000-0000-000063030000}"/>
    <cellStyle name="Normal 16 2 2 2 4 2" xfId="1078" xr:uid="{00000000-0005-0000-0000-000064030000}"/>
    <cellStyle name="Normal 16 2 2 2 4 2 2" xfId="2408" xr:uid="{00000000-0005-0000-0000-000065030000}"/>
    <cellStyle name="Normal 16 2 2 2 4 3" xfId="2097" xr:uid="{00000000-0005-0000-0000-000066030000}"/>
    <cellStyle name="Normal 16 2 2 2 5" xfId="1071" xr:uid="{00000000-0005-0000-0000-000067030000}"/>
    <cellStyle name="Normal 16 2 2 2 5 2" xfId="2401" xr:uid="{00000000-0005-0000-0000-000068030000}"/>
    <cellStyle name="Normal 16 2 2 2 6" xfId="1730" xr:uid="{00000000-0005-0000-0000-000069030000}"/>
    <cellStyle name="Normal 16 2 2 2 7" xfId="1881" xr:uid="{00000000-0005-0000-0000-00006A030000}"/>
    <cellStyle name="Normal 16 2 2 3" xfId="260" xr:uid="{00000000-0005-0000-0000-00006B030000}"/>
    <cellStyle name="Normal 16 2 2 3 2" xfId="391" xr:uid="{00000000-0005-0000-0000-00006C030000}"/>
    <cellStyle name="Normal 16 2 2 3 2 2" xfId="655" xr:uid="{00000000-0005-0000-0000-00006D030000}"/>
    <cellStyle name="Normal 16 2 2 3 2 2 2" xfId="932" xr:uid="{00000000-0005-0000-0000-00006E030000}"/>
    <cellStyle name="Normal 16 2 2 3 2 2 2 2" xfId="1082" xr:uid="{00000000-0005-0000-0000-00006F030000}"/>
    <cellStyle name="Normal 16 2 2 3 2 2 2 2 2" xfId="2412" xr:uid="{00000000-0005-0000-0000-000070030000}"/>
    <cellStyle name="Normal 16 2 2 3 2 2 2 3" xfId="2263" xr:uid="{00000000-0005-0000-0000-000071030000}"/>
    <cellStyle name="Normal 16 2 2 3 2 2 3" xfId="1081" xr:uid="{00000000-0005-0000-0000-000072030000}"/>
    <cellStyle name="Normal 16 2 2 3 2 2 3 2" xfId="2411" xr:uid="{00000000-0005-0000-0000-000073030000}"/>
    <cellStyle name="Normal 16 2 2 3 2 2 4" xfId="2046" xr:uid="{00000000-0005-0000-0000-000074030000}"/>
    <cellStyle name="Normal 16 2 2 3 2 3" xfId="850" xr:uid="{00000000-0005-0000-0000-000075030000}"/>
    <cellStyle name="Normal 16 2 2 3 2 3 2" xfId="1083" xr:uid="{00000000-0005-0000-0000-000076030000}"/>
    <cellStyle name="Normal 16 2 2 3 2 3 2 2" xfId="2413" xr:uid="{00000000-0005-0000-0000-000077030000}"/>
    <cellStyle name="Normal 16 2 2 3 2 3 3" xfId="2193" xr:uid="{00000000-0005-0000-0000-000078030000}"/>
    <cellStyle name="Normal 16 2 2 3 2 4" xfId="1080" xr:uid="{00000000-0005-0000-0000-000079030000}"/>
    <cellStyle name="Normal 16 2 2 3 2 4 2" xfId="2410" xr:uid="{00000000-0005-0000-0000-00007A030000}"/>
    <cellStyle name="Normal 16 2 2 3 2 5" xfId="1784" xr:uid="{00000000-0005-0000-0000-00007B030000}"/>
    <cellStyle name="Normal 16 2 2 3 2 6" xfId="1977" xr:uid="{00000000-0005-0000-0000-00007C030000}"/>
    <cellStyle name="Normal 16 2 2 3 3" xfId="307" xr:uid="{00000000-0005-0000-0000-00007D030000}"/>
    <cellStyle name="Normal 16 2 2 3 3 2" xfId="807" xr:uid="{00000000-0005-0000-0000-00007E030000}"/>
    <cellStyle name="Normal 16 2 2 3 3 2 2" xfId="1085" xr:uid="{00000000-0005-0000-0000-00007F030000}"/>
    <cellStyle name="Normal 16 2 2 3 3 2 2 2" xfId="2415" xr:uid="{00000000-0005-0000-0000-000080030000}"/>
    <cellStyle name="Normal 16 2 2 3 3 2 3" xfId="2151" xr:uid="{00000000-0005-0000-0000-000081030000}"/>
    <cellStyle name="Normal 16 2 2 3 3 3" xfId="1084" xr:uid="{00000000-0005-0000-0000-000082030000}"/>
    <cellStyle name="Normal 16 2 2 3 3 3 2" xfId="2414" xr:uid="{00000000-0005-0000-0000-000083030000}"/>
    <cellStyle name="Normal 16 2 2 3 3 4" xfId="1935" xr:uid="{00000000-0005-0000-0000-000084030000}"/>
    <cellStyle name="Normal 16 2 2 3 4" xfId="765" xr:uid="{00000000-0005-0000-0000-000085030000}"/>
    <cellStyle name="Normal 16 2 2 3 4 2" xfId="1086" xr:uid="{00000000-0005-0000-0000-000086030000}"/>
    <cellStyle name="Normal 16 2 2 3 4 2 2" xfId="2416" xr:uid="{00000000-0005-0000-0000-000087030000}"/>
    <cellStyle name="Normal 16 2 2 3 4 3" xfId="2109" xr:uid="{00000000-0005-0000-0000-000088030000}"/>
    <cellStyle name="Normal 16 2 2 3 5" xfId="1079" xr:uid="{00000000-0005-0000-0000-000089030000}"/>
    <cellStyle name="Normal 16 2 2 3 5 2" xfId="2409" xr:uid="{00000000-0005-0000-0000-00008A030000}"/>
    <cellStyle name="Normal 16 2 2 3 6" xfId="1742" xr:uid="{00000000-0005-0000-0000-00008B030000}"/>
    <cellStyle name="Normal 16 2 2 3 7" xfId="1893" xr:uid="{00000000-0005-0000-0000-00008C030000}"/>
    <cellStyle name="Normal 16 2 2 4" xfId="367" xr:uid="{00000000-0005-0000-0000-00008D030000}"/>
    <cellStyle name="Normal 16 2 2 4 2" xfId="656" xr:uid="{00000000-0005-0000-0000-00008E030000}"/>
    <cellStyle name="Normal 16 2 2 4 2 2" xfId="933" xr:uid="{00000000-0005-0000-0000-00008F030000}"/>
    <cellStyle name="Normal 16 2 2 4 2 2 2" xfId="1089" xr:uid="{00000000-0005-0000-0000-000090030000}"/>
    <cellStyle name="Normal 16 2 2 4 2 2 2 2" xfId="2419" xr:uid="{00000000-0005-0000-0000-000091030000}"/>
    <cellStyle name="Normal 16 2 2 4 2 2 3" xfId="2264" xr:uid="{00000000-0005-0000-0000-000092030000}"/>
    <cellStyle name="Normal 16 2 2 4 2 3" xfId="1088" xr:uid="{00000000-0005-0000-0000-000093030000}"/>
    <cellStyle name="Normal 16 2 2 4 2 3 2" xfId="2418" xr:uid="{00000000-0005-0000-0000-000094030000}"/>
    <cellStyle name="Normal 16 2 2 4 2 4" xfId="2047" xr:uid="{00000000-0005-0000-0000-000095030000}"/>
    <cellStyle name="Normal 16 2 2 4 3" xfId="829" xr:uid="{00000000-0005-0000-0000-000096030000}"/>
    <cellStyle name="Normal 16 2 2 4 3 2" xfId="1090" xr:uid="{00000000-0005-0000-0000-000097030000}"/>
    <cellStyle name="Normal 16 2 2 4 3 2 2" xfId="2420" xr:uid="{00000000-0005-0000-0000-000098030000}"/>
    <cellStyle name="Normal 16 2 2 4 3 3" xfId="2172" xr:uid="{00000000-0005-0000-0000-000099030000}"/>
    <cellStyle name="Normal 16 2 2 4 4" xfId="1087" xr:uid="{00000000-0005-0000-0000-00009A030000}"/>
    <cellStyle name="Normal 16 2 2 4 4 2" xfId="2417" xr:uid="{00000000-0005-0000-0000-00009B030000}"/>
    <cellStyle name="Normal 16 2 2 4 5" xfId="1763" xr:uid="{00000000-0005-0000-0000-00009C030000}"/>
    <cellStyle name="Normal 16 2 2 4 6" xfId="1956" xr:uid="{00000000-0005-0000-0000-00009D030000}"/>
    <cellStyle name="Normal 16 2 2 5" xfId="286" xr:uid="{00000000-0005-0000-0000-00009E030000}"/>
    <cellStyle name="Normal 16 2 2 5 2" xfId="786" xr:uid="{00000000-0005-0000-0000-00009F030000}"/>
    <cellStyle name="Normal 16 2 2 5 2 2" xfId="1092" xr:uid="{00000000-0005-0000-0000-0000A0030000}"/>
    <cellStyle name="Normal 16 2 2 5 2 2 2" xfId="2422" xr:uid="{00000000-0005-0000-0000-0000A1030000}"/>
    <cellStyle name="Normal 16 2 2 5 2 3" xfId="2130" xr:uid="{00000000-0005-0000-0000-0000A2030000}"/>
    <cellStyle name="Normal 16 2 2 5 3" xfId="1091" xr:uid="{00000000-0005-0000-0000-0000A3030000}"/>
    <cellStyle name="Normal 16 2 2 5 3 2" xfId="2421" xr:uid="{00000000-0005-0000-0000-0000A4030000}"/>
    <cellStyle name="Normal 16 2 2 5 4" xfId="1914" xr:uid="{00000000-0005-0000-0000-0000A5030000}"/>
    <cellStyle name="Normal 16 2 2 6" xfId="744" xr:uid="{00000000-0005-0000-0000-0000A6030000}"/>
    <cellStyle name="Normal 16 2 2 6 2" xfId="1093" xr:uid="{00000000-0005-0000-0000-0000A7030000}"/>
    <cellStyle name="Normal 16 2 2 6 2 2" xfId="2423" xr:uid="{00000000-0005-0000-0000-0000A8030000}"/>
    <cellStyle name="Normal 16 2 2 6 3" xfId="2088" xr:uid="{00000000-0005-0000-0000-0000A9030000}"/>
    <cellStyle name="Normal 16 2 2 7" xfId="1070" xr:uid="{00000000-0005-0000-0000-0000AA030000}"/>
    <cellStyle name="Normal 16 2 2 7 2" xfId="2400" xr:uid="{00000000-0005-0000-0000-0000AB030000}"/>
    <cellStyle name="Normal 16 2 2 8" xfId="1721" xr:uid="{00000000-0005-0000-0000-0000AC030000}"/>
    <cellStyle name="Normal 16 2 2 9" xfId="1872" xr:uid="{00000000-0005-0000-0000-0000AD030000}"/>
    <cellStyle name="Normal 16 2 3" xfId="232" xr:uid="{00000000-0005-0000-0000-0000AE030000}"/>
    <cellStyle name="Normal 16 2 3 2" xfId="249" xr:uid="{00000000-0005-0000-0000-0000AF030000}"/>
    <cellStyle name="Normal 16 2 3 2 2" xfId="379" xr:uid="{00000000-0005-0000-0000-0000B0030000}"/>
    <cellStyle name="Normal 16 2 3 2 2 2" xfId="657" xr:uid="{00000000-0005-0000-0000-0000B1030000}"/>
    <cellStyle name="Normal 16 2 3 2 2 2 2" xfId="934" xr:uid="{00000000-0005-0000-0000-0000B2030000}"/>
    <cellStyle name="Normal 16 2 3 2 2 2 2 2" xfId="1098" xr:uid="{00000000-0005-0000-0000-0000B3030000}"/>
    <cellStyle name="Normal 16 2 3 2 2 2 2 2 2" xfId="2428" xr:uid="{00000000-0005-0000-0000-0000B4030000}"/>
    <cellStyle name="Normal 16 2 3 2 2 2 2 3" xfId="2265" xr:uid="{00000000-0005-0000-0000-0000B5030000}"/>
    <cellStyle name="Normal 16 2 3 2 2 2 3" xfId="1097" xr:uid="{00000000-0005-0000-0000-0000B6030000}"/>
    <cellStyle name="Normal 16 2 3 2 2 2 3 2" xfId="2427" xr:uid="{00000000-0005-0000-0000-0000B7030000}"/>
    <cellStyle name="Normal 16 2 3 2 2 2 4" xfId="2048" xr:uid="{00000000-0005-0000-0000-0000B8030000}"/>
    <cellStyle name="Normal 16 2 3 2 2 3" xfId="839" xr:uid="{00000000-0005-0000-0000-0000B9030000}"/>
    <cellStyle name="Normal 16 2 3 2 2 3 2" xfId="1099" xr:uid="{00000000-0005-0000-0000-0000BA030000}"/>
    <cellStyle name="Normal 16 2 3 2 2 3 2 2" xfId="2429" xr:uid="{00000000-0005-0000-0000-0000BB030000}"/>
    <cellStyle name="Normal 16 2 3 2 2 3 3" xfId="2182" xr:uid="{00000000-0005-0000-0000-0000BC030000}"/>
    <cellStyle name="Normal 16 2 3 2 2 4" xfId="1096" xr:uid="{00000000-0005-0000-0000-0000BD030000}"/>
    <cellStyle name="Normal 16 2 3 2 2 4 2" xfId="2426" xr:uid="{00000000-0005-0000-0000-0000BE030000}"/>
    <cellStyle name="Normal 16 2 3 2 2 5" xfId="1773" xr:uid="{00000000-0005-0000-0000-0000BF030000}"/>
    <cellStyle name="Normal 16 2 3 2 2 6" xfId="1966" xr:uid="{00000000-0005-0000-0000-0000C0030000}"/>
    <cellStyle name="Normal 16 2 3 2 3" xfId="296" xr:uid="{00000000-0005-0000-0000-0000C1030000}"/>
    <cellStyle name="Normal 16 2 3 2 3 2" xfId="796" xr:uid="{00000000-0005-0000-0000-0000C2030000}"/>
    <cellStyle name="Normal 16 2 3 2 3 2 2" xfId="1101" xr:uid="{00000000-0005-0000-0000-0000C3030000}"/>
    <cellStyle name="Normal 16 2 3 2 3 2 2 2" xfId="2431" xr:uid="{00000000-0005-0000-0000-0000C4030000}"/>
    <cellStyle name="Normal 16 2 3 2 3 2 3" xfId="2140" xr:uid="{00000000-0005-0000-0000-0000C5030000}"/>
    <cellStyle name="Normal 16 2 3 2 3 3" xfId="1100" xr:uid="{00000000-0005-0000-0000-0000C6030000}"/>
    <cellStyle name="Normal 16 2 3 2 3 3 2" xfId="2430" xr:uid="{00000000-0005-0000-0000-0000C7030000}"/>
    <cellStyle name="Normal 16 2 3 2 3 4" xfId="1924" xr:uid="{00000000-0005-0000-0000-0000C8030000}"/>
    <cellStyle name="Normal 16 2 3 2 4" xfId="754" xr:uid="{00000000-0005-0000-0000-0000C9030000}"/>
    <cellStyle name="Normal 16 2 3 2 4 2" xfId="1102" xr:uid="{00000000-0005-0000-0000-0000CA030000}"/>
    <cellStyle name="Normal 16 2 3 2 4 2 2" xfId="2432" xr:uid="{00000000-0005-0000-0000-0000CB030000}"/>
    <cellStyle name="Normal 16 2 3 2 4 3" xfId="2098" xr:uid="{00000000-0005-0000-0000-0000CC030000}"/>
    <cellStyle name="Normal 16 2 3 2 5" xfId="1095" xr:uid="{00000000-0005-0000-0000-0000CD030000}"/>
    <cellStyle name="Normal 16 2 3 2 5 2" xfId="2425" xr:uid="{00000000-0005-0000-0000-0000CE030000}"/>
    <cellStyle name="Normal 16 2 3 2 6" xfId="1731" xr:uid="{00000000-0005-0000-0000-0000CF030000}"/>
    <cellStyle name="Normal 16 2 3 2 7" xfId="1882" xr:uid="{00000000-0005-0000-0000-0000D0030000}"/>
    <cellStyle name="Normal 16 2 3 3" xfId="261" xr:uid="{00000000-0005-0000-0000-0000D1030000}"/>
    <cellStyle name="Normal 16 2 3 3 2" xfId="392" xr:uid="{00000000-0005-0000-0000-0000D2030000}"/>
    <cellStyle name="Normal 16 2 3 3 2 2" xfId="658" xr:uid="{00000000-0005-0000-0000-0000D3030000}"/>
    <cellStyle name="Normal 16 2 3 3 2 2 2" xfId="935" xr:uid="{00000000-0005-0000-0000-0000D4030000}"/>
    <cellStyle name="Normal 16 2 3 3 2 2 2 2" xfId="1106" xr:uid="{00000000-0005-0000-0000-0000D5030000}"/>
    <cellStyle name="Normal 16 2 3 3 2 2 2 2 2" xfId="2436" xr:uid="{00000000-0005-0000-0000-0000D6030000}"/>
    <cellStyle name="Normal 16 2 3 3 2 2 2 3" xfId="2266" xr:uid="{00000000-0005-0000-0000-0000D7030000}"/>
    <cellStyle name="Normal 16 2 3 3 2 2 3" xfId="1105" xr:uid="{00000000-0005-0000-0000-0000D8030000}"/>
    <cellStyle name="Normal 16 2 3 3 2 2 3 2" xfId="2435" xr:uid="{00000000-0005-0000-0000-0000D9030000}"/>
    <cellStyle name="Normal 16 2 3 3 2 2 4" xfId="2049" xr:uid="{00000000-0005-0000-0000-0000DA030000}"/>
    <cellStyle name="Normal 16 2 3 3 2 3" xfId="851" xr:uid="{00000000-0005-0000-0000-0000DB030000}"/>
    <cellStyle name="Normal 16 2 3 3 2 3 2" xfId="1107" xr:uid="{00000000-0005-0000-0000-0000DC030000}"/>
    <cellStyle name="Normal 16 2 3 3 2 3 2 2" xfId="2437" xr:uid="{00000000-0005-0000-0000-0000DD030000}"/>
    <cellStyle name="Normal 16 2 3 3 2 3 3" xfId="2194" xr:uid="{00000000-0005-0000-0000-0000DE030000}"/>
    <cellStyle name="Normal 16 2 3 3 2 4" xfId="1104" xr:uid="{00000000-0005-0000-0000-0000DF030000}"/>
    <cellStyle name="Normal 16 2 3 3 2 4 2" xfId="2434" xr:uid="{00000000-0005-0000-0000-0000E0030000}"/>
    <cellStyle name="Normal 16 2 3 3 2 5" xfId="1785" xr:uid="{00000000-0005-0000-0000-0000E1030000}"/>
    <cellStyle name="Normal 16 2 3 3 2 6" xfId="1978" xr:uid="{00000000-0005-0000-0000-0000E2030000}"/>
    <cellStyle name="Normal 16 2 3 3 3" xfId="308" xr:uid="{00000000-0005-0000-0000-0000E3030000}"/>
    <cellStyle name="Normal 16 2 3 3 3 2" xfId="808" xr:uid="{00000000-0005-0000-0000-0000E4030000}"/>
    <cellStyle name="Normal 16 2 3 3 3 2 2" xfId="1109" xr:uid="{00000000-0005-0000-0000-0000E5030000}"/>
    <cellStyle name="Normal 16 2 3 3 3 2 2 2" xfId="2439" xr:uid="{00000000-0005-0000-0000-0000E6030000}"/>
    <cellStyle name="Normal 16 2 3 3 3 2 3" xfId="2152" xr:uid="{00000000-0005-0000-0000-0000E7030000}"/>
    <cellStyle name="Normal 16 2 3 3 3 3" xfId="1108" xr:uid="{00000000-0005-0000-0000-0000E8030000}"/>
    <cellStyle name="Normal 16 2 3 3 3 3 2" xfId="2438" xr:uid="{00000000-0005-0000-0000-0000E9030000}"/>
    <cellStyle name="Normal 16 2 3 3 3 4" xfId="1936" xr:uid="{00000000-0005-0000-0000-0000EA030000}"/>
    <cellStyle name="Normal 16 2 3 3 4" xfId="766" xr:uid="{00000000-0005-0000-0000-0000EB030000}"/>
    <cellStyle name="Normal 16 2 3 3 4 2" xfId="1110" xr:uid="{00000000-0005-0000-0000-0000EC030000}"/>
    <cellStyle name="Normal 16 2 3 3 4 2 2" xfId="2440" xr:uid="{00000000-0005-0000-0000-0000ED030000}"/>
    <cellStyle name="Normal 16 2 3 3 4 3" xfId="2110" xr:uid="{00000000-0005-0000-0000-0000EE030000}"/>
    <cellStyle name="Normal 16 2 3 3 5" xfId="1103" xr:uid="{00000000-0005-0000-0000-0000EF030000}"/>
    <cellStyle name="Normal 16 2 3 3 5 2" xfId="2433" xr:uid="{00000000-0005-0000-0000-0000F0030000}"/>
    <cellStyle name="Normal 16 2 3 3 6" xfId="1743" xr:uid="{00000000-0005-0000-0000-0000F1030000}"/>
    <cellStyle name="Normal 16 2 3 3 7" xfId="1894" xr:uid="{00000000-0005-0000-0000-0000F2030000}"/>
    <cellStyle name="Normal 16 2 3 4" xfId="369" xr:uid="{00000000-0005-0000-0000-0000F3030000}"/>
    <cellStyle name="Normal 16 2 3 4 2" xfId="659" xr:uid="{00000000-0005-0000-0000-0000F4030000}"/>
    <cellStyle name="Normal 16 2 3 4 2 2" xfId="936" xr:uid="{00000000-0005-0000-0000-0000F5030000}"/>
    <cellStyle name="Normal 16 2 3 4 2 2 2" xfId="1113" xr:uid="{00000000-0005-0000-0000-0000F6030000}"/>
    <cellStyle name="Normal 16 2 3 4 2 2 2 2" xfId="2443" xr:uid="{00000000-0005-0000-0000-0000F7030000}"/>
    <cellStyle name="Normal 16 2 3 4 2 2 3" xfId="2267" xr:uid="{00000000-0005-0000-0000-0000F8030000}"/>
    <cellStyle name="Normal 16 2 3 4 2 3" xfId="1112" xr:uid="{00000000-0005-0000-0000-0000F9030000}"/>
    <cellStyle name="Normal 16 2 3 4 2 3 2" xfId="2442" xr:uid="{00000000-0005-0000-0000-0000FA030000}"/>
    <cellStyle name="Normal 16 2 3 4 2 4" xfId="2050" xr:uid="{00000000-0005-0000-0000-0000FB030000}"/>
    <cellStyle name="Normal 16 2 3 4 3" xfId="831" xr:uid="{00000000-0005-0000-0000-0000FC030000}"/>
    <cellStyle name="Normal 16 2 3 4 3 2" xfId="1114" xr:uid="{00000000-0005-0000-0000-0000FD030000}"/>
    <cellStyle name="Normal 16 2 3 4 3 2 2" xfId="2444" xr:uid="{00000000-0005-0000-0000-0000FE030000}"/>
    <cellStyle name="Normal 16 2 3 4 3 3" xfId="2174" xr:uid="{00000000-0005-0000-0000-0000FF030000}"/>
    <cellStyle name="Normal 16 2 3 4 4" xfId="1111" xr:uid="{00000000-0005-0000-0000-000000040000}"/>
    <cellStyle name="Normal 16 2 3 4 4 2" xfId="2441" xr:uid="{00000000-0005-0000-0000-000001040000}"/>
    <cellStyle name="Normal 16 2 3 4 5" xfId="1765" xr:uid="{00000000-0005-0000-0000-000002040000}"/>
    <cellStyle name="Normal 16 2 3 4 6" xfId="1958" xr:uid="{00000000-0005-0000-0000-000003040000}"/>
    <cellStyle name="Normal 16 2 3 5" xfId="288" xr:uid="{00000000-0005-0000-0000-000004040000}"/>
    <cellStyle name="Normal 16 2 3 5 2" xfId="788" xr:uid="{00000000-0005-0000-0000-000005040000}"/>
    <cellStyle name="Normal 16 2 3 5 2 2" xfId="1116" xr:uid="{00000000-0005-0000-0000-000006040000}"/>
    <cellStyle name="Normal 16 2 3 5 2 2 2" xfId="2446" xr:uid="{00000000-0005-0000-0000-000007040000}"/>
    <cellStyle name="Normal 16 2 3 5 2 3" xfId="2132" xr:uid="{00000000-0005-0000-0000-000008040000}"/>
    <cellStyle name="Normal 16 2 3 5 3" xfId="1115" xr:uid="{00000000-0005-0000-0000-000009040000}"/>
    <cellStyle name="Normal 16 2 3 5 3 2" xfId="2445" xr:uid="{00000000-0005-0000-0000-00000A040000}"/>
    <cellStyle name="Normal 16 2 3 5 4" xfId="1916" xr:uid="{00000000-0005-0000-0000-00000B040000}"/>
    <cellStyle name="Normal 16 2 3 6" xfId="746" xr:uid="{00000000-0005-0000-0000-00000C040000}"/>
    <cellStyle name="Normal 16 2 3 6 2" xfId="1117" xr:uid="{00000000-0005-0000-0000-00000D040000}"/>
    <cellStyle name="Normal 16 2 3 6 2 2" xfId="2447" xr:uid="{00000000-0005-0000-0000-00000E040000}"/>
    <cellStyle name="Normal 16 2 3 6 3" xfId="2090" xr:uid="{00000000-0005-0000-0000-00000F040000}"/>
    <cellStyle name="Normal 16 2 3 7" xfId="1094" xr:uid="{00000000-0005-0000-0000-000010040000}"/>
    <cellStyle name="Normal 16 2 3 7 2" xfId="2424" xr:uid="{00000000-0005-0000-0000-000011040000}"/>
    <cellStyle name="Normal 16 2 3 8" xfId="1723" xr:uid="{00000000-0005-0000-0000-000012040000}"/>
    <cellStyle name="Normal 16 2 3 9" xfId="1874" xr:uid="{00000000-0005-0000-0000-000013040000}"/>
    <cellStyle name="Normal 16 2 4" xfId="247" xr:uid="{00000000-0005-0000-0000-000014040000}"/>
    <cellStyle name="Normal 16 2 4 2" xfId="377" xr:uid="{00000000-0005-0000-0000-000015040000}"/>
    <cellStyle name="Normal 16 2 4 2 2" xfId="660" xr:uid="{00000000-0005-0000-0000-000016040000}"/>
    <cellStyle name="Normal 16 2 4 2 2 2" xfId="937" xr:uid="{00000000-0005-0000-0000-000017040000}"/>
    <cellStyle name="Normal 16 2 4 2 2 2 2" xfId="1121" xr:uid="{00000000-0005-0000-0000-000018040000}"/>
    <cellStyle name="Normal 16 2 4 2 2 2 2 2" xfId="2451" xr:uid="{00000000-0005-0000-0000-000019040000}"/>
    <cellStyle name="Normal 16 2 4 2 2 2 3" xfId="2268" xr:uid="{00000000-0005-0000-0000-00001A040000}"/>
    <cellStyle name="Normal 16 2 4 2 2 3" xfId="1120" xr:uid="{00000000-0005-0000-0000-00001B040000}"/>
    <cellStyle name="Normal 16 2 4 2 2 3 2" xfId="2450" xr:uid="{00000000-0005-0000-0000-00001C040000}"/>
    <cellStyle name="Normal 16 2 4 2 2 4" xfId="2051" xr:uid="{00000000-0005-0000-0000-00001D040000}"/>
    <cellStyle name="Normal 16 2 4 2 3" xfId="837" xr:uid="{00000000-0005-0000-0000-00001E040000}"/>
    <cellStyle name="Normal 16 2 4 2 3 2" xfId="1122" xr:uid="{00000000-0005-0000-0000-00001F040000}"/>
    <cellStyle name="Normal 16 2 4 2 3 2 2" xfId="2452" xr:uid="{00000000-0005-0000-0000-000020040000}"/>
    <cellStyle name="Normal 16 2 4 2 3 3" xfId="2180" xr:uid="{00000000-0005-0000-0000-000021040000}"/>
    <cellStyle name="Normal 16 2 4 2 4" xfId="1119" xr:uid="{00000000-0005-0000-0000-000022040000}"/>
    <cellStyle name="Normal 16 2 4 2 4 2" xfId="2449" xr:uid="{00000000-0005-0000-0000-000023040000}"/>
    <cellStyle name="Normal 16 2 4 2 5" xfId="1771" xr:uid="{00000000-0005-0000-0000-000024040000}"/>
    <cellStyle name="Normal 16 2 4 2 6" xfId="1964" xr:uid="{00000000-0005-0000-0000-000025040000}"/>
    <cellStyle name="Normal 16 2 4 3" xfId="294" xr:uid="{00000000-0005-0000-0000-000026040000}"/>
    <cellStyle name="Normal 16 2 4 3 2" xfId="794" xr:uid="{00000000-0005-0000-0000-000027040000}"/>
    <cellStyle name="Normal 16 2 4 3 2 2" xfId="1124" xr:uid="{00000000-0005-0000-0000-000028040000}"/>
    <cellStyle name="Normal 16 2 4 3 2 2 2" xfId="2454" xr:uid="{00000000-0005-0000-0000-000029040000}"/>
    <cellStyle name="Normal 16 2 4 3 2 3" xfId="2138" xr:uid="{00000000-0005-0000-0000-00002A040000}"/>
    <cellStyle name="Normal 16 2 4 3 3" xfId="1123" xr:uid="{00000000-0005-0000-0000-00002B040000}"/>
    <cellStyle name="Normal 16 2 4 3 3 2" xfId="2453" xr:uid="{00000000-0005-0000-0000-00002C040000}"/>
    <cellStyle name="Normal 16 2 4 3 4" xfId="1922" xr:uid="{00000000-0005-0000-0000-00002D040000}"/>
    <cellStyle name="Normal 16 2 4 4" xfId="752" xr:uid="{00000000-0005-0000-0000-00002E040000}"/>
    <cellStyle name="Normal 16 2 4 4 2" xfId="1125" xr:uid="{00000000-0005-0000-0000-00002F040000}"/>
    <cellStyle name="Normal 16 2 4 4 2 2" xfId="2455" xr:uid="{00000000-0005-0000-0000-000030040000}"/>
    <cellStyle name="Normal 16 2 4 4 3" xfId="2096" xr:uid="{00000000-0005-0000-0000-000031040000}"/>
    <cellStyle name="Normal 16 2 4 5" xfId="1118" xr:uid="{00000000-0005-0000-0000-000032040000}"/>
    <cellStyle name="Normal 16 2 4 5 2" xfId="2448" xr:uid="{00000000-0005-0000-0000-000033040000}"/>
    <cellStyle name="Normal 16 2 4 6" xfId="1729" xr:uid="{00000000-0005-0000-0000-000034040000}"/>
    <cellStyle name="Normal 16 2 4 7" xfId="1880" xr:uid="{00000000-0005-0000-0000-000035040000}"/>
    <cellStyle name="Normal 16 2 5" xfId="259" xr:uid="{00000000-0005-0000-0000-000036040000}"/>
    <cellStyle name="Normal 16 2 5 2" xfId="390" xr:uid="{00000000-0005-0000-0000-000037040000}"/>
    <cellStyle name="Normal 16 2 5 2 2" xfId="661" xr:uid="{00000000-0005-0000-0000-000038040000}"/>
    <cellStyle name="Normal 16 2 5 2 2 2" xfId="938" xr:uid="{00000000-0005-0000-0000-000039040000}"/>
    <cellStyle name="Normal 16 2 5 2 2 2 2" xfId="1129" xr:uid="{00000000-0005-0000-0000-00003A040000}"/>
    <cellStyle name="Normal 16 2 5 2 2 2 2 2" xfId="2459" xr:uid="{00000000-0005-0000-0000-00003B040000}"/>
    <cellStyle name="Normal 16 2 5 2 2 2 3" xfId="2269" xr:uid="{00000000-0005-0000-0000-00003C040000}"/>
    <cellStyle name="Normal 16 2 5 2 2 3" xfId="1128" xr:uid="{00000000-0005-0000-0000-00003D040000}"/>
    <cellStyle name="Normal 16 2 5 2 2 3 2" xfId="2458" xr:uid="{00000000-0005-0000-0000-00003E040000}"/>
    <cellStyle name="Normal 16 2 5 2 2 4" xfId="2052" xr:uid="{00000000-0005-0000-0000-00003F040000}"/>
    <cellStyle name="Normal 16 2 5 2 3" xfId="849" xr:uid="{00000000-0005-0000-0000-000040040000}"/>
    <cellStyle name="Normal 16 2 5 2 3 2" xfId="1130" xr:uid="{00000000-0005-0000-0000-000041040000}"/>
    <cellStyle name="Normal 16 2 5 2 3 2 2" xfId="2460" xr:uid="{00000000-0005-0000-0000-000042040000}"/>
    <cellStyle name="Normal 16 2 5 2 3 3" xfId="2192" xr:uid="{00000000-0005-0000-0000-000043040000}"/>
    <cellStyle name="Normal 16 2 5 2 4" xfId="1127" xr:uid="{00000000-0005-0000-0000-000044040000}"/>
    <cellStyle name="Normal 16 2 5 2 4 2" xfId="2457" xr:uid="{00000000-0005-0000-0000-000045040000}"/>
    <cellStyle name="Normal 16 2 5 2 5" xfId="1783" xr:uid="{00000000-0005-0000-0000-000046040000}"/>
    <cellStyle name="Normal 16 2 5 2 6" xfId="1976" xr:uid="{00000000-0005-0000-0000-000047040000}"/>
    <cellStyle name="Normal 16 2 5 3" xfId="306" xr:uid="{00000000-0005-0000-0000-000048040000}"/>
    <cellStyle name="Normal 16 2 5 3 2" xfId="806" xr:uid="{00000000-0005-0000-0000-000049040000}"/>
    <cellStyle name="Normal 16 2 5 3 2 2" xfId="1132" xr:uid="{00000000-0005-0000-0000-00004A040000}"/>
    <cellStyle name="Normal 16 2 5 3 2 2 2" xfId="2462" xr:uid="{00000000-0005-0000-0000-00004B040000}"/>
    <cellStyle name="Normal 16 2 5 3 2 3" xfId="2150" xr:uid="{00000000-0005-0000-0000-00004C040000}"/>
    <cellStyle name="Normal 16 2 5 3 3" xfId="1131" xr:uid="{00000000-0005-0000-0000-00004D040000}"/>
    <cellStyle name="Normal 16 2 5 3 3 2" xfId="2461" xr:uid="{00000000-0005-0000-0000-00004E040000}"/>
    <cellStyle name="Normal 16 2 5 3 4" xfId="1934" xr:uid="{00000000-0005-0000-0000-00004F040000}"/>
    <cellStyle name="Normal 16 2 5 4" xfId="764" xr:uid="{00000000-0005-0000-0000-000050040000}"/>
    <cellStyle name="Normal 16 2 5 4 2" xfId="1133" xr:uid="{00000000-0005-0000-0000-000051040000}"/>
    <cellStyle name="Normal 16 2 5 4 2 2" xfId="2463" xr:uid="{00000000-0005-0000-0000-000052040000}"/>
    <cellStyle name="Normal 16 2 5 4 3" xfId="2108" xr:uid="{00000000-0005-0000-0000-000053040000}"/>
    <cellStyle name="Normal 16 2 5 5" xfId="1126" xr:uid="{00000000-0005-0000-0000-000054040000}"/>
    <cellStyle name="Normal 16 2 5 5 2" xfId="2456" xr:uid="{00000000-0005-0000-0000-000055040000}"/>
    <cellStyle name="Normal 16 2 5 6" xfId="1741" xr:uid="{00000000-0005-0000-0000-000056040000}"/>
    <cellStyle name="Normal 16 2 5 7" xfId="1892" xr:uid="{00000000-0005-0000-0000-000057040000}"/>
    <cellStyle name="Normal 16 2 6" xfId="363" xr:uid="{00000000-0005-0000-0000-000058040000}"/>
    <cellStyle name="Normal 16 2 6 2" xfId="662" xr:uid="{00000000-0005-0000-0000-000059040000}"/>
    <cellStyle name="Normal 16 2 6 2 2" xfId="939" xr:uid="{00000000-0005-0000-0000-00005A040000}"/>
    <cellStyle name="Normal 16 2 6 2 2 2" xfId="1136" xr:uid="{00000000-0005-0000-0000-00005B040000}"/>
    <cellStyle name="Normal 16 2 6 2 2 2 2" xfId="2466" xr:uid="{00000000-0005-0000-0000-00005C040000}"/>
    <cellStyle name="Normal 16 2 6 2 2 3" xfId="2270" xr:uid="{00000000-0005-0000-0000-00005D040000}"/>
    <cellStyle name="Normal 16 2 6 2 3" xfId="1135" xr:uid="{00000000-0005-0000-0000-00005E040000}"/>
    <cellStyle name="Normal 16 2 6 2 3 2" xfId="2465" xr:uid="{00000000-0005-0000-0000-00005F040000}"/>
    <cellStyle name="Normal 16 2 6 2 4" xfId="2053" xr:uid="{00000000-0005-0000-0000-000060040000}"/>
    <cellStyle name="Normal 16 2 6 3" xfId="825" xr:uid="{00000000-0005-0000-0000-000061040000}"/>
    <cellStyle name="Normal 16 2 6 3 2" xfId="1137" xr:uid="{00000000-0005-0000-0000-000062040000}"/>
    <cellStyle name="Normal 16 2 6 3 2 2" xfId="2467" xr:uid="{00000000-0005-0000-0000-000063040000}"/>
    <cellStyle name="Normal 16 2 6 3 3" xfId="2168" xr:uid="{00000000-0005-0000-0000-000064040000}"/>
    <cellStyle name="Normal 16 2 6 4" xfId="1134" xr:uid="{00000000-0005-0000-0000-000065040000}"/>
    <cellStyle name="Normal 16 2 6 4 2" xfId="2464" xr:uid="{00000000-0005-0000-0000-000066040000}"/>
    <cellStyle name="Normal 16 2 6 5" xfId="1759" xr:uid="{00000000-0005-0000-0000-000067040000}"/>
    <cellStyle name="Normal 16 2 6 6" xfId="1952" xr:uid="{00000000-0005-0000-0000-000068040000}"/>
    <cellStyle name="Normal 16 2 7" xfId="282" xr:uid="{00000000-0005-0000-0000-000069040000}"/>
    <cellStyle name="Normal 16 2 7 2" xfId="782" xr:uid="{00000000-0005-0000-0000-00006A040000}"/>
    <cellStyle name="Normal 16 2 7 2 2" xfId="1139" xr:uid="{00000000-0005-0000-0000-00006B040000}"/>
    <cellStyle name="Normal 16 2 7 2 2 2" xfId="2469" xr:uid="{00000000-0005-0000-0000-00006C040000}"/>
    <cellStyle name="Normal 16 2 7 2 3" xfId="2126" xr:uid="{00000000-0005-0000-0000-00006D040000}"/>
    <cellStyle name="Normal 16 2 7 3" xfId="1138" xr:uid="{00000000-0005-0000-0000-00006E040000}"/>
    <cellStyle name="Normal 16 2 7 3 2" xfId="2468" xr:uid="{00000000-0005-0000-0000-00006F040000}"/>
    <cellStyle name="Normal 16 2 7 4" xfId="1910" xr:uid="{00000000-0005-0000-0000-000070040000}"/>
    <cellStyle name="Normal 16 2 8" xfId="533" xr:uid="{00000000-0005-0000-0000-000071040000}"/>
    <cellStyle name="Normal 16 2 9" xfId="740" xr:uid="{00000000-0005-0000-0000-000072040000}"/>
    <cellStyle name="Normal 16 2 9 2" xfId="1140" xr:uid="{00000000-0005-0000-0000-000073040000}"/>
    <cellStyle name="Normal 16 2 9 2 2" xfId="2470" xr:uid="{00000000-0005-0000-0000-000074040000}"/>
    <cellStyle name="Normal 16 2 9 3" xfId="2084" xr:uid="{00000000-0005-0000-0000-000075040000}"/>
    <cellStyle name="Normal 16 3" xfId="222" xr:uid="{00000000-0005-0000-0000-000076040000}"/>
    <cellStyle name="Normal 16 3 10" xfId="1871" xr:uid="{00000000-0005-0000-0000-000077040000}"/>
    <cellStyle name="Normal 16 3 2" xfId="250" xr:uid="{00000000-0005-0000-0000-000078040000}"/>
    <cellStyle name="Normal 16 3 2 2" xfId="380" xr:uid="{00000000-0005-0000-0000-000079040000}"/>
    <cellStyle name="Normal 16 3 2 2 2" xfId="663" xr:uid="{00000000-0005-0000-0000-00007A040000}"/>
    <cellStyle name="Normal 16 3 2 2 2 2" xfId="940" xr:uid="{00000000-0005-0000-0000-00007B040000}"/>
    <cellStyle name="Normal 16 3 2 2 2 2 2" xfId="1145" xr:uid="{00000000-0005-0000-0000-00007C040000}"/>
    <cellStyle name="Normal 16 3 2 2 2 2 2 2" xfId="2475" xr:uid="{00000000-0005-0000-0000-00007D040000}"/>
    <cellStyle name="Normal 16 3 2 2 2 2 3" xfId="2271" xr:uid="{00000000-0005-0000-0000-00007E040000}"/>
    <cellStyle name="Normal 16 3 2 2 2 3" xfId="1144" xr:uid="{00000000-0005-0000-0000-00007F040000}"/>
    <cellStyle name="Normal 16 3 2 2 2 3 2" xfId="2474" xr:uid="{00000000-0005-0000-0000-000080040000}"/>
    <cellStyle name="Normal 16 3 2 2 2 4" xfId="2054" xr:uid="{00000000-0005-0000-0000-000081040000}"/>
    <cellStyle name="Normal 16 3 2 2 3" xfId="840" xr:uid="{00000000-0005-0000-0000-000082040000}"/>
    <cellStyle name="Normal 16 3 2 2 3 2" xfId="1146" xr:uid="{00000000-0005-0000-0000-000083040000}"/>
    <cellStyle name="Normal 16 3 2 2 3 2 2" xfId="2476" xr:uid="{00000000-0005-0000-0000-000084040000}"/>
    <cellStyle name="Normal 16 3 2 2 3 3" xfId="2183" xr:uid="{00000000-0005-0000-0000-000085040000}"/>
    <cellStyle name="Normal 16 3 2 2 4" xfId="1143" xr:uid="{00000000-0005-0000-0000-000086040000}"/>
    <cellStyle name="Normal 16 3 2 2 4 2" xfId="2473" xr:uid="{00000000-0005-0000-0000-000087040000}"/>
    <cellStyle name="Normal 16 3 2 2 5" xfId="1774" xr:uid="{00000000-0005-0000-0000-000088040000}"/>
    <cellStyle name="Normal 16 3 2 2 6" xfId="1967" xr:uid="{00000000-0005-0000-0000-000089040000}"/>
    <cellStyle name="Normal 16 3 2 3" xfId="297" xr:uid="{00000000-0005-0000-0000-00008A040000}"/>
    <cellStyle name="Normal 16 3 2 3 2" xfId="797" xr:uid="{00000000-0005-0000-0000-00008B040000}"/>
    <cellStyle name="Normal 16 3 2 3 2 2" xfId="1148" xr:uid="{00000000-0005-0000-0000-00008C040000}"/>
    <cellStyle name="Normal 16 3 2 3 2 2 2" xfId="2478" xr:uid="{00000000-0005-0000-0000-00008D040000}"/>
    <cellStyle name="Normal 16 3 2 3 2 3" xfId="2141" xr:uid="{00000000-0005-0000-0000-00008E040000}"/>
    <cellStyle name="Normal 16 3 2 3 3" xfId="1147" xr:uid="{00000000-0005-0000-0000-00008F040000}"/>
    <cellStyle name="Normal 16 3 2 3 3 2" xfId="2477" xr:uid="{00000000-0005-0000-0000-000090040000}"/>
    <cellStyle name="Normal 16 3 2 3 4" xfId="1925" xr:uid="{00000000-0005-0000-0000-000091040000}"/>
    <cellStyle name="Normal 16 3 2 4" xfId="755" xr:uid="{00000000-0005-0000-0000-000092040000}"/>
    <cellStyle name="Normal 16 3 2 4 2" xfId="1149" xr:uid="{00000000-0005-0000-0000-000093040000}"/>
    <cellStyle name="Normal 16 3 2 4 2 2" xfId="2479" xr:uid="{00000000-0005-0000-0000-000094040000}"/>
    <cellStyle name="Normal 16 3 2 4 3" xfId="2099" xr:uid="{00000000-0005-0000-0000-000095040000}"/>
    <cellStyle name="Normal 16 3 2 5" xfId="1142" xr:uid="{00000000-0005-0000-0000-000096040000}"/>
    <cellStyle name="Normal 16 3 2 5 2" xfId="2472" xr:uid="{00000000-0005-0000-0000-000097040000}"/>
    <cellStyle name="Normal 16 3 2 6" xfId="1732" xr:uid="{00000000-0005-0000-0000-000098040000}"/>
    <cellStyle name="Normal 16 3 2 7" xfId="1883" xr:uid="{00000000-0005-0000-0000-000099040000}"/>
    <cellStyle name="Normal 16 3 3" xfId="262" xr:uid="{00000000-0005-0000-0000-00009A040000}"/>
    <cellStyle name="Normal 16 3 3 2" xfId="393" xr:uid="{00000000-0005-0000-0000-00009B040000}"/>
    <cellStyle name="Normal 16 3 3 2 2" xfId="664" xr:uid="{00000000-0005-0000-0000-00009C040000}"/>
    <cellStyle name="Normal 16 3 3 2 2 2" xfId="941" xr:uid="{00000000-0005-0000-0000-00009D040000}"/>
    <cellStyle name="Normal 16 3 3 2 2 2 2" xfId="1153" xr:uid="{00000000-0005-0000-0000-00009E040000}"/>
    <cellStyle name="Normal 16 3 3 2 2 2 2 2" xfId="2483" xr:uid="{00000000-0005-0000-0000-00009F040000}"/>
    <cellStyle name="Normal 16 3 3 2 2 2 3" xfId="2272" xr:uid="{00000000-0005-0000-0000-0000A0040000}"/>
    <cellStyle name="Normal 16 3 3 2 2 3" xfId="1152" xr:uid="{00000000-0005-0000-0000-0000A1040000}"/>
    <cellStyle name="Normal 16 3 3 2 2 3 2" xfId="2482" xr:uid="{00000000-0005-0000-0000-0000A2040000}"/>
    <cellStyle name="Normal 16 3 3 2 2 4" xfId="2055" xr:uid="{00000000-0005-0000-0000-0000A3040000}"/>
    <cellStyle name="Normal 16 3 3 2 3" xfId="852" xr:uid="{00000000-0005-0000-0000-0000A4040000}"/>
    <cellStyle name="Normal 16 3 3 2 3 2" xfId="1154" xr:uid="{00000000-0005-0000-0000-0000A5040000}"/>
    <cellStyle name="Normal 16 3 3 2 3 2 2" xfId="2484" xr:uid="{00000000-0005-0000-0000-0000A6040000}"/>
    <cellStyle name="Normal 16 3 3 2 3 3" xfId="2195" xr:uid="{00000000-0005-0000-0000-0000A7040000}"/>
    <cellStyle name="Normal 16 3 3 2 4" xfId="1151" xr:uid="{00000000-0005-0000-0000-0000A8040000}"/>
    <cellStyle name="Normal 16 3 3 2 4 2" xfId="2481" xr:uid="{00000000-0005-0000-0000-0000A9040000}"/>
    <cellStyle name="Normal 16 3 3 2 5" xfId="1786" xr:uid="{00000000-0005-0000-0000-0000AA040000}"/>
    <cellStyle name="Normal 16 3 3 2 6" xfId="1979" xr:uid="{00000000-0005-0000-0000-0000AB040000}"/>
    <cellStyle name="Normal 16 3 3 3" xfId="309" xr:uid="{00000000-0005-0000-0000-0000AC040000}"/>
    <cellStyle name="Normal 16 3 3 3 2" xfId="809" xr:uid="{00000000-0005-0000-0000-0000AD040000}"/>
    <cellStyle name="Normal 16 3 3 3 2 2" xfId="1156" xr:uid="{00000000-0005-0000-0000-0000AE040000}"/>
    <cellStyle name="Normal 16 3 3 3 2 2 2" xfId="2486" xr:uid="{00000000-0005-0000-0000-0000AF040000}"/>
    <cellStyle name="Normal 16 3 3 3 2 3" xfId="2153" xr:uid="{00000000-0005-0000-0000-0000B0040000}"/>
    <cellStyle name="Normal 16 3 3 3 3" xfId="1155" xr:uid="{00000000-0005-0000-0000-0000B1040000}"/>
    <cellStyle name="Normal 16 3 3 3 3 2" xfId="2485" xr:uid="{00000000-0005-0000-0000-0000B2040000}"/>
    <cellStyle name="Normal 16 3 3 3 4" xfId="1937" xr:uid="{00000000-0005-0000-0000-0000B3040000}"/>
    <cellStyle name="Normal 16 3 3 4" xfId="767" xr:uid="{00000000-0005-0000-0000-0000B4040000}"/>
    <cellStyle name="Normal 16 3 3 4 2" xfId="1157" xr:uid="{00000000-0005-0000-0000-0000B5040000}"/>
    <cellStyle name="Normal 16 3 3 4 2 2" xfId="2487" xr:uid="{00000000-0005-0000-0000-0000B6040000}"/>
    <cellStyle name="Normal 16 3 3 4 3" xfId="2111" xr:uid="{00000000-0005-0000-0000-0000B7040000}"/>
    <cellStyle name="Normal 16 3 3 5" xfId="1150" xr:uid="{00000000-0005-0000-0000-0000B8040000}"/>
    <cellStyle name="Normal 16 3 3 5 2" xfId="2480" xr:uid="{00000000-0005-0000-0000-0000B9040000}"/>
    <cellStyle name="Normal 16 3 3 6" xfId="1744" xr:uid="{00000000-0005-0000-0000-0000BA040000}"/>
    <cellStyle name="Normal 16 3 3 7" xfId="1895" xr:uid="{00000000-0005-0000-0000-0000BB040000}"/>
    <cellStyle name="Normal 16 3 4" xfId="366" xr:uid="{00000000-0005-0000-0000-0000BC040000}"/>
    <cellStyle name="Normal 16 3 4 2" xfId="665" xr:uid="{00000000-0005-0000-0000-0000BD040000}"/>
    <cellStyle name="Normal 16 3 4 2 2" xfId="942" xr:uid="{00000000-0005-0000-0000-0000BE040000}"/>
    <cellStyle name="Normal 16 3 4 2 2 2" xfId="1160" xr:uid="{00000000-0005-0000-0000-0000BF040000}"/>
    <cellStyle name="Normal 16 3 4 2 2 2 2" xfId="2490" xr:uid="{00000000-0005-0000-0000-0000C0040000}"/>
    <cellStyle name="Normal 16 3 4 2 2 3" xfId="2273" xr:uid="{00000000-0005-0000-0000-0000C1040000}"/>
    <cellStyle name="Normal 16 3 4 2 3" xfId="1159" xr:uid="{00000000-0005-0000-0000-0000C2040000}"/>
    <cellStyle name="Normal 16 3 4 2 3 2" xfId="2489" xr:uid="{00000000-0005-0000-0000-0000C3040000}"/>
    <cellStyle name="Normal 16 3 4 2 4" xfId="2056" xr:uid="{00000000-0005-0000-0000-0000C4040000}"/>
    <cellStyle name="Normal 16 3 4 3" xfId="828" xr:uid="{00000000-0005-0000-0000-0000C5040000}"/>
    <cellStyle name="Normal 16 3 4 3 2" xfId="1161" xr:uid="{00000000-0005-0000-0000-0000C6040000}"/>
    <cellStyle name="Normal 16 3 4 3 2 2" xfId="2491" xr:uid="{00000000-0005-0000-0000-0000C7040000}"/>
    <cellStyle name="Normal 16 3 4 3 3" xfId="2171" xr:uid="{00000000-0005-0000-0000-0000C8040000}"/>
    <cellStyle name="Normal 16 3 4 4" xfId="1158" xr:uid="{00000000-0005-0000-0000-0000C9040000}"/>
    <cellStyle name="Normal 16 3 4 4 2" xfId="2488" xr:uid="{00000000-0005-0000-0000-0000CA040000}"/>
    <cellStyle name="Normal 16 3 4 5" xfId="1762" xr:uid="{00000000-0005-0000-0000-0000CB040000}"/>
    <cellStyle name="Normal 16 3 4 6" xfId="1955" xr:uid="{00000000-0005-0000-0000-0000CC040000}"/>
    <cellStyle name="Normal 16 3 5" xfId="285" xr:uid="{00000000-0005-0000-0000-0000CD040000}"/>
    <cellStyle name="Normal 16 3 5 2" xfId="785" xr:uid="{00000000-0005-0000-0000-0000CE040000}"/>
    <cellStyle name="Normal 16 3 5 2 2" xfId="1163" xr:uid="{00000000-0005-0000-0000-0000CF040000}"/>
    <cellStyle name="Normal 16 3 5 2 2 2" xfId="2493" xr:uid="{00000000-0005-0000-0000-0000D0040000}"/>
    <cellStyle name="Normal 16 3 5 2 3" xfId="2129" xr:uid="{00000000-0005-0000-0000-0000D1040000}"/>
    <cellStyle name="Normal 16 3 5 3" xfId="1162" xr:uid="{00000000-0005-0000-0000-0000D2040000}"/>
    <cellStyle name="Normal 16 3 5 3 2" xfId="2492" xr:uid="{00000000-0005-0000-0000-0000D3040000}"/>
    <cellStyle name="Normal 16 3 5 4" xfId="1913" xr:uid="{00000000-0005-0000-0000-0000D4040000}"/>
    <cellStyle name="Normal 16 3 6" xfId="743" xr:uid="{00000000-0005-0000-0000-0000D5040000}"/>
    <cellStyle name="Normal 16 3 6 2" xfId="1164" xr:uid="{00000000-0005-0000-0000-0000D6040000}"/>
    <cellStyle name="Normal 16 3 6 2 2" xfId="2494" xr:uid="{00000000-0005-0000-0000-0000D7040000}"/>
    <cellStyle name="Normal 16 3 6 3" xfId="2087" xr:uid="{00000000-0005-0000-0000-0000D8040000}"/>
    <cellStyle name="Normal 16 3 7" xfId="1141" xr:uid="{00000000-0005-0000-0000-0000D9040000}"/>
    <cellStyle name="Normal 16 3 7 2" xfId="2471" xr:uid="{00000000-0005-0000-0000-0000DA040000}"/>
    <cellStyle name="Normal 16 3 8" xfId="1503" xr:uid="{00000000-0005-0000-0000-0000DB040000}"/>
    <cellStyle name="Normal 16 3 9" xfId="1720" xr:uid="{00000000-0005-0000-0000-0000DC040000}"/>
    <cellStyle name="Normal 16 4" xfId="231" xr:uid="{00000000-0005-0000-0000-0000DD040000}"/>
    <cellStyle name="Normal 16 4 10" xfId="1722" xr:uid="{00000000-0005-0000-0000-0000DE040000}"/>
    <cellStyle name="Normal 16 4 11" xfId="1873" xr:uid="{00000000-0005-0000-0000-0000DF040000}"/>
    <cellStyle name="Normal 16 4 2" xfId="251" xr:uid="{00000000-0005-0000-0000-0000E0040000}"/>
    <cellStyle name="Normal 16 4 2 2" xfId="381" xr:uid="{00000000-0005-0000-0000-0000E1040000}"/>
    <cellStyle name="Normal 16 4 2 2 2" xfId="666" xr:uid="{00000000-0005-0000-0000-0000E2040000}"/>
    <cellStyle name="Normal 16 4 2 2 2 2" xfId="943" xr:uid="{00000000-0005-0000-0000-0000E3040000}"/>
    <cellStyle name="Normal 16 4 2 2 2 2 2" xfId="1169" xr:uid="{00000000-0005-0000-0000-0000E4040000}"/>
    <cellStyle name="Normal 16 4 2 2 2 2 2 2" xfId="2499" xr:uid="{00000000-0005-0000-0000-0000E5040000}"/>
    <cellStyle name="Normal 16 4 2 2 2 2 3" xfId="2274" xr:uid="{00000000-0005-0000-0000-0000E6040000}"/>
    <cellStyle name="Normal 16 4 2 2 2 3" xfId="1168" xr:uid="{00000000-0005-0000-0000-0000E7040000}"/>
    <cellStyle name="Normal 16 4 2 2 2 3 2" xfId="2498" xr:uid="{00000000-0005-0000-0000-0000E8040000}"/>
    <cellStyle name="Normal 16 4 2 2 2 4" xfId="2057" xr:uid="{00000000-0005-0000-0000-0000E9040000}"/>
    <cellStyle name="Normal 16 4 2 2 3" xfId="841" xr:uid="{00000000-0005-0000-0000-0000EA040000}"/>
    <cellStyle name="Normal 16 4 2 2 3 2" xfId="1170" xr:uid="{00000000-0005-0000-0000-0000EB040000}"/>
    <cellStyle name="Normal 16 4 2 2 3 2 2" xfId="2500" xr:uid="{00000000-0005-0000-0000-0000EC040000}"/>
    <cellStyle name="Normal 16 4 2 2 3 3" xfId="2184" xr:uid="{00000000-0005-0000-0000-0000ED040000}"/>
    <cellStyle name="Normal 16 4 2 2 4" xfId="1167" xr:uid="{00000000-0005-0000-0000-0000EE040000}"/>
    <cellStyle name="Normal 16 4 2 2 4 2" xfId="2497" xr:uid="{00000000-0005-0000-0000-0000EF040000}"/>
    <cellStyle name="Normal 16 4 2 2 5" xfId="1775" xr:uid="{00000000-0005-0000-0000-0000F0040000}"/>
    <cellStyle name="Normal 16 4 2 2 6" xfId="1968" xr:uid="{00000000-0005-0000-0000-0000F1040000}"/>
    <cellStyle name="Normal 16 4 2 3" xfId="298" xr:uid="{00000000-0005-0000-0000-0000F2040000}"/>
    <cellStyle name="Normal 16 4 2 3 2" xfId="798" xr:uid="{00000000-0005-0000-0000-0000F3040000}"/>
    <cellStyle name="Normal 16 4 2 3 2 2" xfId="1172" xr:uid="{00000000-0005-0000-0000-0000F4040000}"/>
    <cellStyle name="Normal 16 4 2 3 2 2 2" xfId="2502" xr:uid="{00000000-0005-0000-0000-0000F5040000}"/>
    <cellStyle name="Normal 16 4 2 3 2 3" xfId="2142" xr:uid="{00000000-0005-0000-0000-0000F6040000}"/>
    <cellStyle name="Normal 16 4 2 3 3" xfId="1171" xr:uid="{00000000-0005-0000-0000-0000F7040000}"/>
    <cellStyle name="Normal 16 4 2 3 3 2" xfId="2501" xr:uid="{00000000-0005-0000-0000-0000F8040000}"/>
    <cellStyle name="Normal 16 4 2 3 4" xfId="1926" xr:uid="{00000000-0005-0000-0000-0000F9040000}"/>
    <cellStyle name="Normal 16 4 2 4" xfId="756" xr:uid="{00000000-0005-0000-0000-0000FA040000}"/>
    <cellStyle name="Normal 16 4 2 4 2" xfId="1173" xr:uid="{00000000-0005-0000-0000-0000FB040000}"/>
    <cellStyle name="Normal 16 4 2 4 2 2" xfId="2503" xr:uid="{00000000-0005-0000-0000-0000FC040000}"/>
    <cellStyle name="Normal 16 4 2 4 3" xfId="2100" xr:uid="{00000000-0005-0000-0000-0000FD040000}"/>
    <cellStyle name="Normal 16 4 2 5" xfId="1166" xr:uid="{00000000-0005-0000-0000-0000FE040000}"/>
    <cellStyle name="Normal 16 4 2 5 2" xfId="2496" xr:uid="{00000000-0005-0000-0000-0000FF040000}"/>
    <cellStyle name="Normal 16 4 2 6" xfId="1733" xr:uid="{00000000-0005-0000-0000-000000050000}"/>
    <cellStyle name="Normal 16 4 2 7" xfId="1884" xr:uid="{00000000-0005-0000-0000-000001050000}"/>
    <cellStyle name="Normal 16 4 3" xfId="263" xr:uid="{00000000-0005-0000-0000-000002050000}"/>
    <cellStyle name="Normal 16 4 3 2" xfId="394" xr:uid="{00000000-0005-0000-0000-000003050000}"/>
    <cellStyle name="Normal 16 4 3 2 2" xfId="667" xr:uid="{00000000-0005-0000-0000-000004050000}"/>
    <cellStyle name="Normal 16 4 3 2 2 2" xfId="944" xr:uid="{00000000-0005-0000-0000-000005050000}"/>
    <cellStyle name="Normal 16 4 3 2 2 2 2" xfId="1177" xr:uid="{00000000-0005-0000-0000-000006050000}"/>
    <cellStyle name="Normal 16 4 3 2 2 2 2 2" xfId="2507" xr:uid="{00000000-0005-0000-0000-000007050000}"/>
    <cellStyle name="Normal 16 4 3 2 2 2 3" xfId="2275" xr:uid="{00000000-0005-0000-0000-000008050000}"/>
    <cellStyle name="Normal 16 4 3 2 2 3" xfId="1176" xr:uid="{00000000-0005-0000-0000-000009050000}"/>
    <cellStyle name="Normal 16 4 3 2 2 3 2" xfId="2506" xr:uid="{00000000-0005-0000-0000-00000A050000}"/>
    <cellStyle name="Normal 16 4 3 2 2 4" xfId="2058" xr:uid="{00000000-0005-0000-0000-00000B050000}"/>
    <cellStyle name="Normal 16 4 3 2 3" xfId="853" xr:uid="{00000000-0005-0000-0000-00000C050000}"/>
    <cellStyle name="Normal 16 4 3 2 3 2" xfId="1178" xr:uid="{00000000-0005-0000-0000-00000D050000}"/>
    <cellStyle name="Normal 16 4 3 2 3 2 2" xfId="2508" xr:uid="{00000000-0005-0000-0000-00000E050000}"/>
    <cellStyle name="Normal 16 4 3 2 3 3" xfId="2196" xr:uid="{00000000-0005-0000-0000-00000F050000}"/>
    <cellStyle name="Normal 16 4 3 2 4" xfId="1175" xr:uid="{00000000-0005-0000-0000-000010050000}"/>
    <cellStyle name="Normal 16 4 3 2 4 2" xfId="2505" xr:uid="{00000000-0005-0000-0000-000011050000}"/>
    <cellStyle name="Normal 16 4 3 2 5" xfId="1787" xr:uid="{00000000-0005-0000-0000-000012050000}"/>
    <cellStyle name="Normal 16 4 3 2 6" xfId="1980" xr:uid="{00000000-0005-0000-0000-000013050000}"/>
    <cellStyle name="Normal 16 4 3 3" xfId="310" xr:uid="{00000000-0005-0000-0000-000014050000}"/>
    <cellStyle name="Normal 16 4 3 3 2" xfId="810" xr:uid="{00000000-0005-0000-0000-000015050000}"/>
    <cellStyle name="Normal 16 4 3 3 2 2" xfId="1180" xr:uid="{00000000-0005-0000-0000-000016050000}"/>
    <cellStyle name="Normal 16 4 3 3 2 2 2" xfId="2510" xr:uid="{00000000-0005-0000-0000-000017050000}"/>
    <cellStyle name="Normal 16 4 3 3 2 3" xfId="2154" xr:uid="{00000000-0005-0000-0000-000018050000}"/>
    <cellStyle name="Normal 16 4 3 3 3" xfId="1179" xr:uid="{00000000-0005-0000-0000-000019050000}"/>
    <cellStyle name="Normal 16 4 3 3 3 2" xfId="2509" xr:uid="{00000000-0005-0000-0000-00001A050000}"/>
    <cellStyle name="Normal 16 4 3 3 4" xfId="1938" xr:uid="{00000000-0005-0000-0000-00001B050000}"/>
    <cellStyle name="Normal 16 4 3 4" xfId="768" xr:uid="{00000000-0005-0000-0000-00001C050000}"/>
    <cellStyle name="Normal 16 4 3 4 2" xfId="1181" xr:uid="{00000000-0005-0000-0000-00001D050000}"/>
    <cellStyle name="Normal 16 4 3 4 2 2" xfId="2511" xr:uid="{00000000-0005-0000-0000-00001E050000}"/>
    <cellStyle name="Normal 16 4 3 4 3" xfId="2112" xr:uid="{00000000-0005-0000-0000-00001F050000}"/>
    <cellStyle name="Normal 16 4 3 5" xfId="1174" xr:uid="{00000000-0005-0000-0000-000020050000}"/>
    <cellStyle name="Normal 16 4 3 5 2" xfId="2504" xr:uid="{00000000-0005-0000-0000-000021050000}"/>
    <cellStyle name="Normal 16 4 3 6" xfId="1745" xr:uid="{00000000-0005-0000-0000-000022050000}"/>
    <cellStyle name="Normal 16 4 3 7" xfId="1896" xr:uid="{00000000-0005-0000-0000-000023050000}"/>
    <cellStyle name="Normal 16 4 4" xfId="368" xr:uid="{00000000-0005-0000-0000-000024050000}"/>
    <cellStyle name="Normal 16 4 4 2" xfId="668" xr:uid="{00000000-0005-0000-0000-000025050000}"/>
    <cellStyle name="Normal 16 4 4 2 2" xfId="945" xr:uid="{00000000-0005-0000-0000-000026050000}"/>
    <cellStyle name="Normal 16 4 4 2 2 2" xfId="1184" xr:uid="{00000000-0005-0000-0000-000027050000}"/>
    <cellStyle name="Normal 16 4 4 2 2 2 2" xfId="2514" xr:uid="{00000000-0005-0000-0000-000028050000}"/>
    <cellStyle name="Normal 16 4 4 2 2 3" xfId="2276" xr:uid="{00000000-0005-0000-0000-000029050000}"/>
    <cellStyle name="Normal 16 4 4 2 3" xfId="1183" xr:uid="{00000000-0005-0000-0000-00002A050000}"/>
    <cellStyle name="Normal 16 4 4 2 3 2" xfId="2513" xr:uid="{00000000-0005-0000-0000-00002B050000}"/>
    <cellStyle name="Normal 16 4 4 2 4" xfId="2059" xr:uid="{00000000-0005-0000-0000-00002C050000}"/>
    <cellStyle name="Normal 16 4 4 3" xfId="830" xr:uid="{00000000-0005-0000-0000-00002D050000}"/>
    <cellStyle name="Normal 16 4 4 3 2" xfId="1185" xr:uid="{00000000-0005-0000-0000-00002E050000}"/>
    <cellStyle name="Normal 16 4 4 3 2 2" xfId="2515" xr:uid="{00000000-0005-0000-0000-00002F050000}"/>
    <cellStyle name="Normal 16 4 4 3 3" xfId="2173" xr:uid="{00000000-0005-0000-0000-000030050000}"/>
    <cellStyle name="Normal 16 4 4 4" xfId="1182" xr:uid="{00000000-0005-0000-0000-000031050000}"/>
    <cellStyle name="Normal 16 4 4 4 2" xfId="2512" xr:uid="{00000000-0005-0000-0000-000032050000}"/>
    <cellStyle name="Normal 16 4 4 5" xfId="1764" xr:uid="{00000000-0005-0000-0000-000033050000}"/>
    <cellStyle name="Normal 16 4 4 6" xfId="1957" xr:uid="{00000000-0005-0000-0000-000034050000}"/>
    <cellStyle name="Normal 16 4 5" xfId="287" xr:uid="{00000000-0005-0000-0000-000035050000}"/>
    <cellStyle name="Normal 16 4 5 2" xfId="787" xr:uid="{00000000-0005-0000-0000-000036050000}"/>
    <cellStyle name="Normal 16 4 5 2 2" xfId="1187" xr:uid="{00000000-0005-0000-0000-000037050000}"/>
    <cellStyle name="Normal 16 4 5 2 2 2" xfId="2517" xr:uid="{00000000-0005-0000-0000-000038050000}"/>
    <cellStyle name="Normal 16 4 5 2 3" xfId="2131" xr:uid="{00000000-0005-0000-0000-000039050000}"/>
    <cellStyle name="Normal 16 4 5 3" xfId="1186" xr:uid="{00000000-0005-0000-0000-00003A050000}"/>
    <cellStyle name="Normal 16 4 5 3 2" xfId="2516" xr:uid="{00000000-0005-0000-0000-00003B050000}"/>
    <cellStyle name="Normal 16 4 5 4" xfId="1915" xr:uid="{00000000-0005-0000-0000-00003C050000}"/>
    <cellStyle name="Normal 16 4 6" xfId="513" xr:uid="{00000000-0005-0000-0000-00003D050000}"/>
    <cellStyle name="Normal 16 4 6 2" xfId="900" xr:uid="{00000000-0005-0000-0000-00003E050000}"/>
    <cellStyle name="Normal 16 4 7" xfId="745" xr:uid="{00000000-0005-0000-0000-00003F050000}"/>
    <cellStyle name="Normal 16 4 7 2" xfId="1188" xr:uid="{00000000-0005-0000-0000-000040050000}"/>
    <cellStyle name="Normal 16 4 7 2 2" xfId="2518" xr:uid="{00000000-0005-0000-0000-000041050000}"/>
    <cellStyle name="Normal 16 4 7 3" xfId="2089" xr:uid="{00000000-0005-0000-0000-000042050000}"/>
    <cellStyle name="Normal 16 4 8" xfId="1165" xr:uid="{00000000-0005-0000-0000-000043050000}"/>
    <cellStyle name="Normal 16 4 8 2" xfId="2495" xr:uid="{00000000-0005-0000-0000-000044050000}"/>
    <cellStyle name="Normal 16 4 9" xfId="1453" xr:uid="{00000000-0005-0000-0000-000045050000}"/>
    <cellStyle name="Normal 16 5" xfId="246" xr:uid="{00000000-0005-0000-0000-000046050000}"/>
    <cellStyle name="Normal 16 5 2" xfId="376" xr:uid="{00000000-0005-0000-0000-000047050000}"/>
    <cellStyle name="Normal 16 5 2 2" xfId="669" xr:uid="{00000000-0005-0000-0000-000048050000}"/>
    <cellStyle name="Normal 16 5 2 2 2" xfId="946" xr:uid="{00000000-0005-0000-0000-000049050000}"/>
    <cellStyle name="Normal 16 5 2 2 2 2" xfId="1192" xr:uid="{00000000-0005-0000-0000-00004A050000}"/>
    <cellStyle name="Normal 16 5 2 2 2 2 2" xfId="2522" xr:uid="{00000000-0005-0000-0000-00004B050000}"/>
    <cellStyle name="Normal 16 5 2 2 2 3" xfId="2277" xr:uid="{00000000-0005-0000-0000-00004C050000}"/>
    <cellStyle name="Normal 16 5 2 2 3" xfId="1191" xr:uid="{00000000-0005-0000-0000-00004D050000}"/>
    <cellStyle name="Normal 16 5 2 2 3 2" xfId="2521" xr:uid="{00000000-0005-0000-0000-00004E050000}"/>
    <cellStyle name="Normal 16 5 2 2 4" xfId="2060" xr:uid="{00000000-0005-0000-0000-00004F050000}"/>
    <cellStyle name="Normal 16 5 2 3" xfId="836" xr:uid="{00000000-0005-0000-0000-000050050000}"/>
    <cellStyle name="Normal 16 5 2 3 2" xfId="1193" xr:uid="{00000000-0005-0000-0000-000051050000}"/>
    <cellStyle name="Normal 16 5 2 3 2 2" xfId="2523" xr:uid="{00000000-0005-0000-0000-000052050000}"/>
    <cellStyle name="Normal 16 5 2 3 3" xfId="2179" xr:uid="{00000000-0005-0000-0000-000053050000}"/>
    <cellStyle name="Normal 16 5 2 4" xfId="1190" xr:uid="{00000000-0005-0000-0000-000054050000}"/>
    <cellStyle name="Normal 16 5 2 4 2" xfId="2520" xr:uid="{00000000-0005-0000-0000-000055050000}"/>
    <cellStyle name="Normal 16 5 2 5" xfId="1770" xr:uid="{00000000-0005-0000-0000-000056050000}"/>
    <cellStyle name="Normal 16 5 2 6" xfId="1963" xr:uid="{00000000-0005-0000-0000-000057050000}"/>
    <cellStyle name="Normal 16 5 3" xfId="293" xr:uid="{00000000-0005-0000-0000-000058050000}"/>
    <cellStyle name="Normal 16 5 3 2" xfId="793" xr:uid="{00000000-0005-0000-0000-000059050000}"/>
    <cellStyle name="Normal 16 5 3 2 2" xfId="1195" xr:uid="{00000000-0005-0000-0000-00005A050000}"/>
    <cellStyle name="Normal 16 5 3 2 2 2" xfId="2525" xr:uid="{00000000-0005-0000-0000-00005B050000}"/>
    <cellStyle name="Normal 16 5 3 2 3" xfId="2137" xr:uid="{00000000-0005-0000-0000-00005C050000}"/>
    <cellStyle name="Normal 16 5 3 3" xfId="1194" xr:uid="{00000000-0005-0000-0000-00005D050000}"/>
    <cellStyle name="Normal 16 5 3 3 2" xfId="2524" xr:uid="{00000000-0005-0000-0000-00005E050000}"/>
    <cellStyle name="Normal 16 5 3 4" xfId="1921" xr:uid="{00000000-0005-0000-0000-00005F050000}"/>
    <cellStyle name="Normal 16 5 4" xfId="751" xr:uid="{00000000-0005-0000-0000-000060050000}"/>
    <cellStyle name="Normal 16 5 4 2" xfId="1196" xr:uid="{00000000-0005-0000-0000-000061050000}"/>
    <cellStyle name="Normal 16 5 4 2 2" xfId="2526" xr:uid="{00000000-0005-0000-0000-000062050000}"/>
    <cellStyle name="Normal 16 5 4 3" xfId="2095" xr:uid="{00000000-0005-0000-0000-000063050000}"/>
    <cellStyle name="Normal 16 5 5" xfId="1189" xr:uid="{00000000-0005-0000-0000-000064050000}"/>
    <cellStyle name="Normal 16 5 5 2" xfId="2519" xr:uid="{00000000-0005-0000-0000-000065050000}"/>
    <cellStyle name="Normal 16 5 6" xfId="1504" xr:uid="{00000000-0005-0000-0000-000066050000}"/>
    <cellStyle name="Normal 16 5 7" xfId="1728" xr:uid="{00000000-0005-0000-0000-000067050000}"/>
    <cellStyle name="Normal 16 5 8" xfId="1879" xr:uid="{00000000-0005-0000-0000-000068050000}"/>
    <cellStyle name="Normal 16 6" xfId="258" xr:uid="{00000000-0005-0000-0000-000069050000}"/>
    <cellStyle name="Normal 16 6 2" xfId="389" xr:uid="{00000000-0005-0000-0000-00006A050000}"/>
    <cellStyle name="Normal 16 6 2 2" xfId="670" xr:uid="{00000000-0005-0000-0000-00006B050000}"/>
    <cellStyle name="Normal 16 6 2 2 2" xfId="947" xr:uid="{00000000-0005-0000-0000-00006C050000}"/>
    <cellStyle name="Normal 16 6 2 2 2 2" xfId="1200" xr:uid="{00000000-0005-0000-0000-00006D050000}"/>
    <cellStyle name="Normal 16 6 2 2 2 2 2" xfId="2530" xr:uid="{00000000-0005-0000-0000-00006E050000}"/>
    <cellStyle name="Normal 16 6 2 2 2 3" xfId="2278" xr:uid="{00000000-0005-0000-0000-00006F050000}"/>
    <cellStyle name="Normal 16 6 2 2 3" xfId="1199" xr:uid="{00000000-0005-0000-0000-000070050000}"/>
    <cellStyle name="Normal 16 6 2 2 3 2" xfId="2529" xr:uid="{00000000-0005-0000-0000-000071050000}"/>
    <cellStyle name="Normal 16 6 2 2 4" xfId="2061" xr:uid="{00000000-0005-0000-0000-000072050000}"/>
    <cellStyle name="Normal 16 6 2 3" xfId="848" xr:uid="{00000000-0005-0000-0000-000073050000}"/>
    <cellStyle name="Normal 16 6 2 3 2" xfId="1201" xr:uid="{00000000-0005-0000-0000-000074050000}"/>
    <cellStyle name="Normal 16 6 2 3 2 2" xfId="2531" xr:uid="{00000000-0005-0000-0000-000075050000}"/>
    <cellStyle name="Normal 16 6 2 3 3" xfId="2191" xr:uid="{00000000-0005-0000-0000-000076050000}"/>
    <cellStyle name="Normal 16 6 2 4" xfId="1198" xr:uid="{00000000-0005-0000-0000-000077050000}"/>
    <cellStyle name="Normal 16 6 2 4 2" xfId="2528" xr:uid="{00000000-0005-0000-0000-000078050000}"/>
    <cellStyle name="Normal 16 6 2 5" xfId="1782" xr:uid="{00000000-0005-0000-0000-000079050000}"/>
    <cellStyle name="Normal 16 6 2 6" xfId="1975" xr:uid="{00000000-0005-0000-0000-00007A050000}"/>
    <cellStyle name="Normal 16 6 3" xfId="305" xr:uid="{00000000-0005-0000-0000-00007B050000}"/>
    <cellStyle name="Normal 16 6 3 2" xfId="805" xr:uid="{00000000-0005-0000-0000-00007C050000}"/>
    <cellStyle name="Normal 16 6 3 2 2" xfId="1203" xr:uid="{00000000-0005-0000-0000-00007D050000}"/>
    <cellStyle name="Normal 16 6 3 2 2 2" xfId="2533" xr:uid="{00000000-0005-0000-0000-00007E050000}"/>
    <cellStyle name="Normal 16 6 3 2 3" xfId="2149" xr:uid="{00000000-0005-0000-0000-00007F050000}"/>
    <cellStyle name="Normal 16 6 3 3" xfId="1202" xr:uid="{00000000-0005-0000-0000-000080050000}"/>
    <cellStyle name="Normal 16 6 3 3 2" xfId="2532" xr:uid="{00000000-0005-0000-0000-000081050000}"/>
    <cellStyle name="Normal 16 6 3 4" xfId="1933" xr:uid="{00000000-0005-0000-0000-000082050000}"/>
    <cellStyle name="Normal 16 6 4" xfId="763" xr:uid="{00000000-0005-0000-0000-000083050000}"/>
    <cellStyle name="Normal 16 6 4 2" xfId="1204" xr:uid="{00000000-0005-0000-0000-000084050000}"/>
    <cellStyle name="Normal 16 6 4 2 2" xfId="2534" xr:uid="{00000000-0005-0000-0000-000085050000}"/>
    <cellStyle name="Normal 16 6 4 3" xfId="2107" xr:uid="{00000000-0005-0000-0000-000086050000}"/>
    <cellStyle name="Normal 16 6 5" xfId="1197" xr:uid="{00000000-0005-0000-0000-000087050000}"/>
    <cellStyle name="Normal 16 6 5 2" xfId="2527" xr:uid="{00000000-0005-0000-0000-000088050000}"/>
    <cellStyle name="Normal 16 6 6" xfId="1505" xr:uid="{00000000-0005-0000-0000-000089050000}"/>
    <cellStyle name="Normal 16 6 7" xfId="1740" xr:uid="{00000000-0005-0000-0000-00008A050000}"/>
    <cellStyle name="Normal 16 6 8" xfId="1891" xr:uid="{00000000-0005-0000-0000-00008B050000}"/>
    <cellStyle name="Normal 16 7" xfId="345" xr:uid="{00000000-0005-0000-0000-00008C050000}"/>
    <cellStyle name="Normal 16 7 2" xfId="671" xr:uid="{00000000-0005-0000-0000-00008D050000}"/>
    <cellStyle name="Normal 16 7 2 2" xfId="948" xr:uid="{00000000-0005-0000-0000-00008E050000}"/>
    <cellStyle name="Normal 16 7 2 2 2" xfId="1207" xr:uid="{00000000-0005-0000-0000-00008F050000}"/>
    <cellStyle name="Normal 16 7 2 2 2 2" xfId="2537" xr:uid="{00000000-0005-0000-0000-000090050000}"/>
    <cellStyle name="Normal 16 7 2 2 3" xfId="2279" xr:uid="{00000000-0005-0000-0000-000091050000}"/>
    <cellStyle name="Normal 16 7 2 3" xfId="1206" xr:uid="{00000000-0005-0000-0000-000092050000}"/>
    <cellStyle name="Normal 16 7 2 3 2" xfId="2536" xr:uid="{00000000-0005-0000-0000-000093050000}"/>
    <cellStyle name="Normal 16 7 2 4" xfId="2062" xr:uid="{00000000-0005-0000-0000-000094050000}"/>
    <cellStyle name="Normal 16 7 3" xfId="822" xr:uid="{00000000-0005-0000-0000-000095050000}"/>
    <cellStyle name="Normal 16 7 3 2" xfId="1208" xr:uid="{00000000-0005-0000-0000-000096050000}"/>
    <cellStyle name="Normal 16 7 3 2 2" xfId="2538" xr:uid="{00000000-0005-0000-0000-000097050000}"/>
    <cellStyle name="Normal 16 7 3 3" xfId="2166" xr:uid="{00000000-0005-0000-0000-000098050000}"/>
    <cellStyle name="Normal 16 7 4" xfId="1205" xr:uid="{00000000-0005-0000-0000-000099050000}"/>
    <cellStyle name="Normal 16 7 4 2" xfId="2535" xr:uid="{00000000-0005-0000-0000-00009A050000}"/>
    <cellStyle name="Normal 16 7 5" xfId="1506" xr:uid="{00000000-0005-0000-0000-00009B050000}"/>
    <cellStyle name="Normal 16 7 6" xfId="1757" xr:uid="{00000000-0005-0000-0000-00009C050000}"/>
    <cellStyle name="Normal 16 7 7" xfId="1950" xr:uid="{00000000-0005-0000-0000-00009D050000}"/>
    <cellStyle name="Normal 16 8" xfId="280" xr:uid="{00000000-0005-0000-0000-00009E050000}"/>
    <cellStyle name="Normal 16 8 2" xfId="780" xr:uid="{00000000-0005-0000-0000-00009F050000}"/>
    <cellStyle name="Normal 16 8 2 2" xfId="1210" xr:uid="{00000000-0005-0000-0000-0000A0050000}"/>
    <cellStyle name="Normal 16 8 2 2 2" xfId="2540" xr:uid="{00000000-0005-0000-0000-0000A1050000}"/>
    <cellStyle name="Normal 16 8 2 3" xfId="2124" xr:uid="{00000000-0005-0000-0000-0000A2050000}"/>
    <cellStyle name="Normal 16 8 3" xfId="1209" xr:uid="{00000000-0005-0000-0000-0000A3050000}"/>
    <cellStyle name="Normal 16 8 3 2" xfId="2539" xr:uid="{00000000-0005-0000-0000-0000A4050000}"/>
    <cellStyle name="Normal 16 8 4" xfId="1507" xr:uid="{00000000-0005-0000-0000-0000A5050000}"/>
    <cellStyle name="Normal 16 8 5" xfId="1908" xr:uid="{00000000-0005-0000-0000-0000A6050000}"/>
    <cellStyle name="Normal 16 9" xfId="476" xr:uid="{00000000-0005-0000-0000-0000A7050000}"/>
    <cellStyle name="Normal 16 9 2" xfId="1508" xr:uid="{00000000-0005-0000-0000-0000A8050000}"/>
    <cellStyle name="Normal 16_Weldon Valley Recharge" xfId="534" xr:uid="{00000000-0005-0000-0000-0000A9050000}"/>
    <cellStyle name="Normal 17" xfId="1" xr:uid="{00000000-0005-0000-0000-0000AA050000}"/>
    <cellStyle name="Normal 17 10" xfId="1718" xr:uid="{00000000-0005-0000-0000-0000AB050000}"/>
    <cellStyle name="Normal 17 11" xfId="1869" xr:uid="{00000000-0005-0000-0000-0000AC050000}"/>
    <cellStyle name="Normal 17 2" xfId="215" xr:uid="{00000000-0005-0000-0000-0000AD050000}"/>
    <cellStyle name="Normal 17 2 2" xfId="382" xr:uid="{00000000-0005-0000-0000-0000AE050000}"/>
    <cellStyle name="Normal 17 2 2 2" xfId="672" xr:uid="{00000000-0005-0000-0000-0000AF050000}"/>
    <cellStyle name="Normal 17 2 2 2 2" xfId="949" xr:uid="{00000000-0005-0000-0000-0000B0050000}"/>
    <cellStyle name="Normal 17 2 2 2 2 2" xfId="1215" xr:uid="{00000000-0005-0000-0000-0000B1050000}"/>
    <cellStyle name="Normal 17 2 2 2 2 2 2" xfId="2545" xr:uid="{00000000-0005-0000-0000-0000B2050000}"/>
    <cellStyle name="Normal 17 2 2 2 2 3" xfId="2280" xr:uid="{00000000-0005-0000-0000-0000B3050000}"/>
    <cellStyle name="Normal 17 2 2 2 3" xfId="1214" xr:uid="{00000000-0005-0000-0000-0000B4050000}"/>
    <cellStyle name="Normal 17 2 2 2 3 2" xfId="2544" xr:uid="{00000000-0005-0000-0000-0000B5050000}"/>
    <cellStyle name="Normal 17 2 2 2 4" xfId="2063" xr:uid="{00000000-0005-0000-0000-0000B6050000}"/>
    <cellStyle name="Normal 17 2 2 3" xfId="842" xr:uid="{00000000-0005-0000-0000-0000B7050000}"/>
    <cellStyle name="Normal 17 2 2 3 2" xfId="1216" xr:uid="{00000000-0005-0000-0000-0000B8050000}"/>
    <cellStyle name="Normal 17 2 2 3 2 2" xfId="2546" xr:uid="{00000000-0005-0000-0000-0000B9050000}"/>
    <cellStyle name="Normal 17 2 2 3 3" xfId="2185" xr:uid="{00000000-0005-0000-0000-0000BA050000}"/>
    <cellStyle name="Normal 17 2 2 4" xfId="1213" xr:uid="{00000000-0005-0000-0000-0000BB050000}"/>
    <cellStyle name="Normal 17 2 2 4 2" xfId="2543" xr:uid="{00000000-0005-0000-0000-0000BC050000}"/>
    <cellStyle name="Normal 17 2 2 5" xfId="1776" xr:uid="{00000000-0005-0000-0000-0000BD050000}"/>
    <cellStyle name="Normal 17 2 2 6" xfId="1969" xr:uid="{00000000-0005-0000-0000-0000BE050000}"/>
    <cellStyle name="Normal 17 2 3" xfId="299" xr:uid="{00000000-0005-0000-0000-0000BF050000}"/>
    <cellStyle name="Normal 17 2 3 2" xfId="799" xr:uid="{00000000-0005-0000-0000-0000C0050000}"/>
    <cellStyle name="Normal 17 2 3 2 2" xfId="1218" xr:uid="{00000000-0005-0000-0000-0000C1050000}"/>
    <cellStyle name="Normal 17 2 3 2 2 2" xfId="2548" xr:uid="{00000000-0005-0000-0000-0000C2050000}"/>
    <cellStyle name="Normal 17 2 3 2 3" xfId="2143" xr:uid="{00000000-0005-0000-0000-0000C3050000}"/>
    <cellStyle name="Normal 17 2 3 3" xfId="1217" xr:uid="{00000000-0005-0000-0000-0000C4050000}"/>
    <cellStyle name="Normal 17 2 3 3 2" xfId="2547" xr:uid="{00000000-0005-0000-0000-0000C5050000}"/>
    <cellStyle name="Normal 17 2 3 4" xfId="1927" xr:uid="{00000000-0005-0000-0000-0000C6050000}"/>
    <cellStyle name="Normal 17 2 4" xfId="535" xr:uid="{00000000-0005-0000-0000-0000C7050000}"/>
    <cellStyle name="Normal 17 2 5" xfId="757" xr:uid="{00000000-0005-0000-0000-0000C8050000}"/>
    <cellStyle name="Normal 17 2 5 2" xfId="1219" xr:uid="{00000000-0005-0000-0000-0000C9050000}"/>
    <cellStyle name="Normal 17 2 5 2 2" xfId="2549" xr:uid="{00000000-0005-0000-0000-0000CA050000}"/>
    <cellStyle name="Normal 17 2 5 3" xfId="2101" xr:uid="{00000000-0005-0000-0000-0000CB050000}"/>
    <cellStyle name="Normal 17 2 6" xfId="1212" xr:uid="{00000000-0005-0000-0000-0000CC050000}"/>
    <cellStyle name="Normal 17 2 6 2" xfId="2542" xr:uid="{00000000-0005-0000-0000-0000CD050000}"/>
    <cellStyle name="Normal 17 2 7" xfId="1734" xr:uid="{00000000-0005-0000-0000-0000CE050000}"/>
    <cellStyle name="Normal 17 2 8" xfId="1885" xr:uid="{00000000-0005-0000-0000-0000CF050000}"/>
    <cellStyle name="Normal 17 3" xfId="264" xr:uid="{00000000-0005-0000-0000-0000D0050000}"/>
    <cellStyle name="Normal 17 3 2" xfId="395" xr:uid="{00000000-0005-0000-0000-0000D1050000}"/>
    <cellStyle name="Normal 17 3 2 2" xfId="673" xr:uid="{00000000-0005-0000-0000-0000D2050000}"/>
    <cellStyle name="Normal 17 3 2 2 2" xfId="950" xr:uid="{00000000-0005-0000-0000-0000D3050000}"/>
    <cellStyle name="Normal 17 3 2 2 2 2" xfId="1223" xr:uid="{00000000-0005-0000-0000-0000D4050000}"/>
    <cellStyle name="Normal 17 3 2 2 2 2 2" xfId="2553" xr:uid="{00000000-0005-0000-0000-0000D5050000}"/>
    <cellStyle name="Normal 17 3 2 2 2 3" xfId="2281" xr:uid="{00000000-0005-0000-0000-0000D6050000}"/>
    <cellStyle name="Normal 17 3 2 2 3" xfId="1222" xr:uid="{00000000-0005-0000-0000-0000D7050000}"/>
    <cellStyle name="Normal 17 3 2 2 3 2" xfId="2552" xr:uid="{00000000-0005-0000-0000-0000D8050000}"/>
    <cellStyle name="Normal 17 3 2 2 4" xfId="2064" xr:uid="{00000000-0005-0000-0000-0000D9050000}"/>
    <cellStyle name="Normal 17 3 2 3" xfId="854" xr:uid="{00000000-0005-0000-0000-0000DA050000}"/>
    <cellStyle name="Normal 17 3 2 3 2" xfId="1224" xr:uid="{00000000-0005-0000-0000-0000DB050000}"/>
    <cellStyle name="Normal 17 3 2 3 2 2" xfId="2554" xr:uid="{00000000-0005-0000-0000-0000DC050000}"/>
    <cellStyle name="Normal 17 3 2 3 3" xfId="2197" xr:uid="{00000000-0005-0000-0000-0000DD050000}"/>
    <cellStyle name="Normal 17 3 2 4" xfId="1221" xr:uid="{00000000-0005-0000-0000-0000DE050000}"/>
    <cellStyle name="Normal 17 3 2 4 2" xfId="2551" xr:uid="{00000000-0005-0000-0000-0000DF050000}"/>
    <cellStyle name="Normal 17 3 2 5" xfId="1788" xr:uid="{00000000-0005-0000-0000-0000E0050000}"/>
    <cellStyle name="Normal 17 3 2 6" xfId="1981" xr:uid="{00000000-0005-0000-0000-0000E1050000}"/>
    <cellStyle name="Normal 17 3 3" xfId="311" xr:uid="{00000000-0005-0000-0000-0000E2050000}"/>
    <cellStyle name="Normal 17 3 3 2" xfId="811" xr:uid="{00000000-0005-0000-0000-0000E3050000}"/>
    <cellStyle name="Normal 17 3 3 2 2" xfId="1226" xr:uid="{00000000-0005-0000-0000-0000E4050000}"/>
    <cellStyle name="Normal 17 3 3 2 2 2" xfId="2556" xr:uid="{00000000-0005-0000-0000-0000E5050000}"/>
    <cellStyle name="Normal 17 3 3 2 3" xfId="2155" xr:uid="{00000000-0005-0000-0000-0000E6050000}"/>
    <cellStyle name="Normal 17 3 3 3" xfId="1225" xr:uid="{00000000-0005-0000-0000-0000E7050000}"/>
    <cellStyle name="Normal 17 3 3 3 2" xfId="2555" xr:uid="{00000000-0005-0000-0000-0000E8050000}"/>
    <cellStyle name="Normal 17 3 3 4" xfId="1939" xr:uid="{00000000-0005-0000-0000-0000E9050000}"/>
    <cellStyle name="Normal 17 3 4" xfId="769" xr:uid="{00000000-0005-0000-0000-0000EA050000}"/>
    <cellStyle name="Normal 17 3 4 2" xfId="1227" xr:uid="{00000000-0005-0000-0000-0000EB050000}"/>
    <cellStyle name="Normal 17 3 4 2 2" xfId="2557" xr:uid="{00000000-0005-0000-0000-0000EC050000}"/>
    <cellStyle name="Normal 17 3 4 3" xfId="2113" xr:uid="{00000000-0005-0000-0000-0000ED050000}"/>
    <cellStyle name="Normal 17 3 5" xfId="1220" xr:uid="{00000000-0005-0000-0000-0000EE050000}"/>
    <cellStyle name="Normal 17 3 5 2" xfId="2550" xr:uid="{00000000-0005-0000-0000-0000EF050000}"/>
    <cellStyle name="Normal 17 3 6" xfId="1509" xr:uid="{00000000-0005-0000-0000-0000F0050000}"/>
    <cellStyle name="Normal 17 3 7" xfId="1746" xr:uid="{00000000-0005-0000-0000-0000F1050000}"/>
    <cellStyle name="Normal 17 3 8" xfId="1897" xr:uid="{00000000-0005-0000-0000-0000F2050000}"/>
    <cellStyle name="Normal 17 4" xfId="364" xr:uid="{00000000-0005-0000-0000-0000F3050000}"/>
    <cellStyle name="Normal 17 4 2" xfId="514" xr:uid="{00000000-0005-0000-0000-0000F4050000}"/>
    <cellStyle name="Normal 17 4 2 2" xfId="901" xr:uid="{00000000-0005-0000-0000-0000F5050000}"/>
    <cellStyle name="Normal 17 4 3" xfId="826" xr:uid="{00000000-0005-0000-0000-0000F6050000}"/>
    <cellStyle name="Normal 17 4 3 2" xfId="1229" xr:uid="{00000000-0005-0000-0000-0000F7050000}"/>
    <cellStyle name="Normal 17 4 3 2 2" xfId="2559" xr:uid="{00000000-0005-0000-0000-0000F8050000}"/>
    <cellStyle name="Normal 17 4 3 3" xfId="2169" xr:uid="{00000000-0005-0000-0000-0000F9050000}"/>
    <cellStyle name="Normal 17 4 4" xfId="1228" xr:uid="{00000000-0005-0000-0000-0000FA050000}"/>
    <cellStyle name="Normal 17 4 4 2" xfId="2558" xr:uid="{00000000-0005-0000-0000-0000FB050000}"/>
    <cellStyle name="Normal 17 4 5" xfId="1454" xr:uid="{00000000-0005-0000-0000-0000FC050000}"/>
    <cellStyle name="Normal 17 4 6" xfId="1760" xr:uid="{00000000-0005-0000-0000-0000FD050000}"/>
    <cellStyle name="Normal 17 4 7" xfId="1953" xr:uid="{00000000-0005-0000-0000-0000FE050000}"/>
    <cellStyle name="Normal 17 5" xfId="283" xr:uid="{00000000-0005-0000-0000-0000FF050000}"/>
    <cellStyle name="Normal 17 5 2" xfId="783" xr:uid="{00000000-0005-0000-0000-000000060000}"/>
    <cellStyle name="Normal 17 5 2 2" xfId="1231" xr:uid="{00000000-0005-0000-0000-000001060000}"/>
    <cellStyle name="Normal 17 5 2 2 2" xfId="2561" xr:uid="{00000000-0005-0000-0000-000002060000}"/>
    <cellStyle name="Normal 17 5 2 3" xfId="2127" xr:uid="{00000000-0005-0000-0000-000003060000}"/>
    <cellStyle name="Normal 17 5 3" xfId="1230" xr:uid="{00000000-0005-0000-0000-000004060000}"/>
    <cellStyle name="Normal 17 5 3 2" xfId="2560" xr:uid="{00000000-0005-0000-0000-000005060000}"/>
    <cellStyle name="Normal 17 5 4" xfId="1510" xr:uid="{00000000-0005-0000-0000-000006060000}"/>
    <cellStyle name="Normal 17 5 5" xfId="1911" xr:uid="{00000000-0005-0000-0000-000007060000}"/>
    <cellStyle name="Normal 17 6" xfId="477" xr:uid="{00000000-0005-0000-0000-000008060000}"/>
    <cellStyle name="Normal 17 6 2" xfId="1511" xr:uid="{00000000-0005-0000-0000-000009060000}"/>
    <cellStyle name="Normal 17 7" xfId="741" xr:uid="{00000000-0005-0000-0000-00000A060000}"/>
    <cellStyle name="Normal 17 7 2" xfId="1232" xr:uid="{00000000-0005-0000-0000-00000B060000}"/>
    <cellStyle name="Normal 17 7 2 2" xfId="2562" xr:uid="{00000000-0005-0000-0000-00000C060000}"/>
    <cellStyle name="Normal 17 7 3" xfId="1512" xr:uid="{00000000-0005-0000-0000-00000D060000}"/>
    <cellStyle name="Normal 17 7 4" xfId="2085" xr:uid="{00000000-0005-0000-0000-00000E060000}"/>
    <cellStyle name="Normal 17 8" xfId="1211" xr:uid="{00000000-0005-0000-0000-00000F060000}"/>
    <cellStyle name="Normal 17 8 2" xfId="1513" xr:uid="{00000000-0005-0000-0000-000010060000}"/>
    <cellStyle name="Normal 17 8 3" xfId="2541" xr:uid="{00000000-0005-0000-0000-000011060000}"/>
    <cellStyle name="Normal 17 9" xfId="1514" xr:uid="{00000000-0005-0000-0000-000012060000}"/>
    <cellStyle name="Normal 17_Weldon Valley Recharge" xfId="536" xr:uid="{00000000-0005-0000-0000-000013060000}"/>
    <cellStyle name="Normal 18" xfId="217" xr:uid="{00000000-0005-0000-0000-000014060000}"/>
    <cellStyle name="Normal 18 10" xfId="1719" xr:uid="{00000000-0005-0000-0000-000015060000}"/>
    <cellStyle name="Normal 18 11" xfId="1870" xr:uid="{00000000-0005-0000-0000-000016060000}"/>
    <cellStyle name="Normal 18 2" xfId="252" xr:uid="{00000000-0005-0000-0000-000017060000}"/>
    <cellStyle name="Normal 18 2 2" xfId="383" xr:uid="{00000000-0005-0000-0000-000018060000}"/>
    <cellStyle name="Normal 18 2 2 2" xfId="674" xr:uid="{00000000-0005-0000-0000-000019060000}"/>
    <cellStyle name="Normal 18 2 2 2 2" xfId="951" xr:uid="{00000000-0005-0000-0000-00001A060000}"/>
    <cellStyle name="Normal 18 2 2 2 2 2" xfId="1237" xr:uid="{00000000-0005-0000-0000-00001B060000}"/>
    <cellStyle name="Normal 18 2 2 2 2 2 2" xfId="2567" xr:uid="{00000000-0005-0000-0000-00001C060000}"/>
    <cellStyle name="Normal 18 2 2 2 2 3" xfId="2282" xr:uid="{00000000-0005-0000-0000-00001D060000}"/>
    <cellStyle name="Normal 18 2 2 2 3" xfId="1236" xr:uid="{00000000-0005-0000-0000-00001E060000}"/>
    <cellStyle name="Normal 18 2 2 2 3 2" xfId="2566" xr:uid="{00000000-0005-0000-0000-00001F060000}"/>
    <cellStyle name="Normal 18 2 2 2 4" xfId="2065" xr:uid="{00000000-0005-0000-0000-000020060000}"/>
    <cellStyle name="Normal 18 2 2 3" xfId="843" xr:uid="{00000000-0005-0000-0000-000021060000}"/>
    <cellStyle name="Normal 18 2 2 3 2" xfId="1238" xr:uid="{00000000-0005-0000-0000-000022060000}"/>
    <cellStyle name="Normal 18 2 2 3 2 2" xfId="2568" xr:uid="{00000000-0005-0000-0000-000023060000}"/>
    <cellStyle name="Normal 18 2 2 3 3" xfId="2186" xr:uid="{00000000-0005-0000-0000-000024060000}"/>
    <cellStyle name="Normal 18 2 2 4" xfId="1235" xr:uid="{00000000-0005-0000-0000-000025060000}"/>
    <cellStyle name="Normal 18 2 2 4 2" xfId="2565" xr:uid="{00000000-0005-0000-0000-000026060000}"/>
    <cellStyle name="Normal 18 2 2 5" xfId="1777" xr:uid="{00000000-0005-0000-0000-000027060000}"/>
    <cellStyle name="Normal 18 2 2 6" xfId="1970" xr:uid="{00000000-0005-0000-0000-000028060000}"/>
    <cellStyle name="Normal 18 2 3" xfId="300" xr:uid="{00000000-0005-0000-0000-000029060000}"/>
    <cellStyle name="Normal 18 2 3 2" xfId="800" xr:uid="{00000000-0005-0000-0000-00002A060000}"/>
    <cellStyle name="Normal 18 2 3 2 2" xfId="1240" xr:uid="{00000000-0005-0000-0000-00002B060000}"/>
    <cellStyle name="Normal 18 2 3 2 2 2" xfId="2570" xr:uid="{00000000-0005-0000-0000-00002C060000}"/>
    <cellStyle name="Normal 18 2 3 2 3" xfId="2144" xr:uid="{00000000-0005-0000-0000-00002D060000}"/>
    <cellStyle name="Normal 18 2 3 3" xfId="1239" xr:uid="{00000000-0005-0000-0000-00002E060000}"/>
    <cellStyle name="Normal 18 2 3 3 2" xfId="2569" xr:uid="{00000000-0005-0000-0000-00002F060000}"/>
    <cellStyle name="Normal 18 2 3 4" xfId="1928" xr:uid="{00000000-0005-0000-0000-000030060000}"/>
    <cellStyle name="Normal 18 2 4" xfId="537" xr:uid="{00000000-0005-0000-0000-000031060000}"/>
    <cellStyle name="Normal 18 2 5" xfId="758" xr:uid="{00000000-0005-0000-0000-000032060000}"/>
    <cellStyle name="Normal 18 2 5 2" xfId="1241" xr:uid="{00000000-0005-0000-0000-000033060000}"/>
    <cellStyle name="Normal 18 2 5 2 2" xfId="2571" xr:uid="{00000000-0005-0000-0000-000034060000}"/>
    <cellStyle name="Normal 18 2 5 3" xfId="2102" xr:uid="{00000000-0005-0000-0000-000035060000}"/>
    <cellStyle name="Normal 18 2 6" xfId="1234" xr:uid="{00000000-0005-0000-0000-000036060000}"/>
    <cellStyle name="Normal 18 2 6 2" xfId="2564" xr:uid="{00000000-0005-0000-0000-000037060000}"/>
    <cellStyle name="Normal 18 2 7" xfId="1735" xr:uid="{00000000-0005-0000-0000-000038060000}"/>
    <cellStyle name="Normal 18 2 8" xfId="1886" xr:uid="{00000000-0005-0000-0000-000039060000}"/>
    <cellStyle name="Normal 18 3" xfId="265" xr:uid="{00000000-0005-0000-0000-00003A060000}"/>
    <cellStyle name="Normal 18 3 2" xfId="396" xr:uid="{00000000-0005-0000-0000-00003B060000}"/>
    <cellStyle name="Normal 18 3 2 2" xfId="675" xr:uid="{00000000-0005-0000-0000-00003C060000}"/>
    <cellStyle name="Normal 18 3 2 2 2" xfId="952" xr:uid="{00000000-0005-0000-0000-00003D060000}"/>
    <cellStyle name="Normal 18 3 2 2 2 2" xfId="1245" xr:uid="{00000000-0005-0000-0000-00003E060000}"/>
    <cellStyle name="Normal 18 3 2 2 2 2 2" xfId="2575" xr:uid="{00000000-0005-0000-0000-00003F060000}"/>
    <cellStyle name="Normal 18 3 2 2 2 3" xfId="2283" xr:uid="{00000000-0005-0000-0000-000040060000}"/>
    <cellStyle name="Normal 18 3 2 2 3" xfId="1244" xr:uid="{00000000-0005-0000-0000-000041060000}"/>
    <cellStyle name="Normal 18 3 2 2 3 2" xfId="2574" xr:uid="{00000000-0005-0000-0000-000042060000}"/>
    <cellStyle name="Normal 18 3 2 2 4" xfId="2066" xr:uid="{00000000-0005-0000-0000-000043060000}"/>
    <cellStyle name="Normal 18 3 2 3" xfId="855" xr:uid="{00000000-0005-0000-0000-000044060000}"/>
    <cellStyle name="Normal 18 3 2 3 2" xfId="1246" xr:uid="{00000000-0005-0000-0000-000045060000}"/>
    <cellStyle name="Normal 18 3 2 3 2 2" xfId="2576" xr:uid="{00000000-0005-0000-0000-000046060000}"/>
    <cellStyle name="Normal 18 3 2 3 3" xfId="2198" xr:uid="{00000000-0005-0000-0000-000047060000}"/>
    <cellStyle name="Normal 18 3 2 4" xfId="1243" xr:uid="{00000000-0005-0000-0000-000048060000}"/>
    <cellStyle name="Normal 18 3 2 4 2" xfId="2573" xr:uid="{00000000-0005-0000-0000-000049060000}"/>
    <cellStyle name="Normal 18 3 2 5" xfId="1789" xr:uid="{00000000-0005-0000-0000-00004A060000}"/>
    <cellStyle name="Normal 18 3 2 6" xfId="1982" xr:uid="{00000000-0005-0000-0000-00004B060000}"/>
    <cellStyle name="Normal 18 3 3" xfId="312" xr:uid="{00000000-0005-0000-0000-00004C060000}"/>
    <cellStyle name="Normal 18 3 3 2" xfId="812" xr:uid="{00000000-0005-0000-0000-00004D060000}"/>
    <cellStyle name="Normal 18 3 3 2 2" xfId="1248" xr:uid="{00000000-0005-0000-0000-00004E060000}"/>
    <cellStyle name="Normal 18 3 3 2 2 2" xfId="2578" xr:uid="{00000000-0005-0000-0000-00004F060000}"/>
    <cellStyle name="Normal 18 3 3 2 3" xfId="2156" xr:uid="{00000000-0005-0000-0000-000050060000}"/>
    <cellStyle name="Normal 18 3 3 3" xfId="1247" xr:uid="{00000000-0005-0000-0000-000051060000}"/>
    <cellStyle name="Normal 18 3 3 3 2" xfId="2577" xr:uid="{00000000-0005-0000-0000-000052060000}"/>
    <cellStyle name="Normal 18 3 3 4" xfId="1940" xr:uid="{00000000-0005-0000-0000-000053060000}"/>
    <cellStyle name="Normal 18 3 4" xfId="770" xr:uid="{00000000-0005-0000-0000-000054060000}"/>
    <cellStyle name="Normal 18 3 4 2" xfId="1249" xr:uid="{00000000-0005-0000-0000-000055060000}"/>
    <cellStyle name="Normal 18 3 4 2 2" xfId="2579" xr:uid="{00000000-0005-0000-0000-000056060000}"/>
    <cellStyle name="Normal 18 3 4 3" xfId="2114" xr:uid="{00000000-0005-0000-0000-000057060000}"/>
    <cellStyle name="Normal 18 3 5" xfId="1242" xr:uid="{00000000-0005-0000-0000-000058060000}"/>
    <cellStyle name="Normal 18 3 5 2" xfId="2572" xr:uid="{00000000-0005-0000-0000-000059060000}"/>
    <cellStyle name="Normal 18 3 6" xfId="1515" xr:uid="{00000000-0005-0000-0000-00005A060000}"/>
    <cellStyle name="Normal 18 3 7" xfId="1747" xr:uid="{00000000-0005-0000-0000-00005B060000}"/>
    <cellStyle name="Normal 18 3 8" xfId="1898" xr:uid="{00000000-0005-0000-0000-00005C060000}"/>
    <cellStyle name="Normal 18 4" xfId="365" xr:uid="{00000000-0005-0000-0000-00005D060000}"/>
    <cellStyle name="Normal 18 4 2" xfId="515" xr:uid="{00000000-0005-0000-0000-00005E060000}"/>
    <cellStyle name="Normal 18 4 2 2" xfId="902" xr:uid="{00000000-0005-0000-0000-00005F060000}"/>
    <cellStyle name="Normal 18 4 3" xfId="827" xr:uid="{00000000-0005-0000-0000-000060060000}"/>
    <cellStyle name="Normal 18 4 3 2" xfId="1251" xr:uid="{00000000-0005-0000-0000-000061060000}"/>
    <cellStyle name="Normal 18 4 3 2 2" xfId="2581" xr:uid="{00000000-0005-0000-0000-000062060000}"/>
    <cellStyle name="Normal 18 4 3 3" xfId="2170" xr:uid="{00000000-0005-0000-0000-000063060000}"/>
    <cellStyle name="Normal 18 4 4" xfId="1250" xr:uid="{00000000-0005-0000-0000-000064060000}"/>
    <cellStyle name="Normal 18 4 4 2" xfId="2580" xr:uid="{00000000-0005-0000-0000-000065060000}"/>
    <cellStyle name="Normal 18 4 5" xfId="1455" xr:uid="{00000000-0005-0000-0000-000066060000}"/>
    <cellStyle name="Normal 18 4 6" xfId="1761" xr:uid="{00000000-0005-0000-0000-000067060000}"/>
    <cellStyle name="Normal 18 4 7" xfId="1954" xr:uid="{00000000-0005-0000-0000-000068060000}"/>
    <cellStyle name="Normal 18 5" xfId="284" xr:uid="{00000000-0005-0000-0000-000069060000}"/>
    <cellStyle name="Normal 18 5 2" xfId="784" xr:uid="{00000000-0005-0000-0000-00006A060000}"/>
    <cellStyle name="Normal 18 5 2 2" xfId="1253" xr:uid="{00000000-0005-0000-0000-00006B060000}"/>
    <cellStyle name="Normal 18 5 2 2 2" xfId="2583" xr:uid="{00000000-0005-0000-0000-00006C060000}"/>
    <cellStyle name="Normal 18 5 2 3" xfId="2128" xr:uid="{00000000-0005-0000-0000-00006D060000}"/>
    <cellStyle name="Normal 18 5 3" xfId="1252" xr:uid="{00000000-0005-0000-0000-00006E060000}"/>
    <cellStyle name="Normal 18 5 3 2" xfId="2582" xr:uid="{00000000-0005-0000-0000-00006F060000}"/>
    <cellStyle name="Normal 18 5 4" xfId="1516" xr:uid="{00000000-0005-0000-0000-000070060000}"/>
    <cellStyle name="Normal 18 5 5" xfId="1912" xr:uid="{00000000-0005-0000-0000-000071060000}"/>
    <cellStyle name="Normal 18 6" xfId="498" xr:uid="{00000000-0005-0000-0000-000072060000}"/>
    <cellStyle name="Normal 18 6 2" xfId="1517" xr:uid="{00000000-0005-0000-0000-000073060000}"/>
    <cellStyle name="Normal 18 7" xfId="742" xr:uid="{00000000-0005-0000-0000-000074060000}"/>
    <cellStyle name="Normal 18 7 2" xfId="1254" xr:uid="{00000000-0005-0000-0000-000075060000}"/>
    <cellStyle name="Normal 18 7 2 2" xfId="2584" xr:uid="{00000000-0005-0000-0000-000076060000}"/>
    <cellStyle name="Normal 18 7 3" xfId="1518" xr:uid="{00000000-0005-0000-0000-000077060000}"/>
    <cellStyle name="Normal 18 7 4" xfId="2086" xr:uid="{00000000-0005-0000-0000-000078060000}"/>
    <cellStyle name="Normal 18 8" xfId="1233" xr:uid="{00000000-0005-0000-0000-000079060000}"/>
    <cellStyle name="Normal 18 8 2" xfId="1519" xr:uid="{00000000-0005-0000-0000-00007A060000}"/>
    <cellStyle name="Normal 18 8 3" xfId="2563" xr:uid="{00000000-0005-0000-0000-00007B060000}"/>
    <cellStyle name="Normal 18 9" xfId="1520" xr:uid="{00000000-0005-0000-0000-00007C060000}"/>
    <cellStyle name="Normal 18_Weldon Valley Recharge" xfId="538" xr:uid="{00000000-0005-0000-0000-00007D060000}"/>
    <cellStyle name="Normal 19" xfId="218" xr:uid="{00000000-0005-0000-0000-00007E060000}"/>
    <cellStyle name="Normal 19 2" xfId="539" xr:uid="{00000000-0005-0000-0000-00007F060000}"/>
    <cellStyle name="Normal 19 3" xfId="499" xr:uid="{00000000-0005-0000-0000-000080060000}"/>
    <cellStyle name="Normal 19 3 2" xfId="1521" xr:uid="{00000000-0005-0000-0000-000081060000}"/>
    <cellStyle name="Normal 19 4" xfId="1522" xr:uid="{00000000-0005-0000-0000-000082060000}"/>
    <cellStyle name="Normal 19 5" xfId="1523" xr:uid="{00000000-0005-0000-0000-000083060000}"/>
    <cellStyle name="Normal 19 6" xfId="1524" xr:uid="{00000000-0005-0000-0000-000084060000}"/>
    <cellStyle name="Normal 19 7" xfId="1525" xr:uid="{00000000-0005-0000-0000-000085060000}"/>
    <cellStyle name="Normal 19 8" xfId="1526" xr:uid="{00000000-0005-0000-0000-000086060000}"/>
    <cellStyle name="Normal 19 9" xfId="1527" xr:uid="{00000000-0005-0000-0000-000087060000}"/>
    <cellStyle name="Normal 19_Weldon Valley Recharge" xfId="571" xr:uid="{00000000-0005-0000-0000-000088060000}"/>
    <cellStyle name="Normal 2" xfId="7" xr:uid="{00000000-0005-0000-0000-000089060000}"/>
    <cellStyle name="Normal 2 10" xfId="90" xr:uid="{00000000-0005-0000-0000-00008A060000}"/>
    <cellStyle name="Normal 2 10 2" xfId="1528" xr:uid="{00000000-0005-0000-0000-00008B060000}"/>
    <cellStyle name="Normal 2 11" xfId="70" xr:uid="{00000000-0005-0000-0000-00008C060000}"/>
    <cellStyle name="Normal 2 11 2" xfId="1529" xr:uid="{00000000-0005-0000-0000-00008D060000}"/>
    <cellStyle name="Normal 2 12" xfId="221" xr:uid="{00000000-0005-0000-0000-00008E060000}"/>
    <cellStyle name="Normal 2 12 2" xfId="1530" xr:uid="{00000000-0005-0000-0000-00008F060000}"/>
    <cellStyle name="Normal 2 13" xfId="240" xr:uid="{00000000-0005-0000-0000-000090060000}"/>
    <cellStyle name="Normal 2 13 2" xfId="1531" xr:uid="{00000000-0005-0000-0000-000091060000}"/>
    <cellStyle name="Normal 2 14" xfId="278" xr:uid="{00000000-0005-0000-0000-000092060000}"/>
    <cellStyle name="Normal 2 14 2" xfId="1532" xr:uid="{00000000-0005-0000-0000-000093060000}"/>
    <cellStyle name="Normal 2 15" xfId="327" xr:uid="{00000000-0005-0000-0000-000094060000}"/>
    <cellStyle name="Normal 2 15 2" xfId="1533" xr:uid="{00000000-0005-0000-0000-000095060000}"/>
    <cellStyle name="Normal 2 16" xfId="517" xr:uid="{00000000-0005-0000-0000-000096060000}"/>
    <cellStyle name="Normal 2 16 2" xfId="1534" xr:uid="{00000000-0005-0000-0000-000097060000}"/>
    <cellStyle name="Normal 2 17" xfId="624" xr:uid="{00000000-0005-0000-0000-000098060000}"/>
    <cellStyle name="Normal 2 17 2" xfId="1535" xr:uid="{00000000-0005-0000-0000-000099060000}"/>
    <cellStyle name="Normal 2 18" xfId="1536" xr:uid="{00000000-0005-0000-0000-00009A060000}"/>
    <cellStyle name="Normal 2 19" xfId="1537" xr:uid="{00000000-0005-0000-0000-00009B060000}"/>
    <cellStyle name="Normal 2 2" xfId="8" xr:uid="{00000000-0005-0000-0000-00009C060000}"/>
    <cellStyle name="Normal 2 2 2" xfId="105" xr:uid="{00000000-0005-0000-0000-00009D060000}"/>
    <cellStyle name="Normal 2 2 2 2" xfId="689" xr:uid="{00000000-0005-0000-0000-00009E060000}"/>
    <cellStyle name="Normal 2 2 3" xfId="91" xr:uid="{00000000-0005-0000-0000-00009F060000}"/>
    <cellStyle name="Normal 2 2 4" xfId="71" xr:uid="{00000000-0005-0000-0000-0000A0060000}"/>
    <cellStyle name="Normal 2 2 5" xfId="465" xr:uid="{00000000-0005-0000-0000-0000A1060000}"/>
    <cellStyle name="Normal 2 2 6" xfId="1538" xr:uid="{00000000-0005-0000-0000-0000A2060000}"/>
    <cellStyle name="Normal 2 20" xfId="1539" xr:uid="{00000000-0005-0000-0000-0000A3060000}"/>
    <cellStyle name="Normal 2 21" xfId="1540" xr:uid="{00000000-0005-0000-0000-0000A4060000}"/>
    <cellStyle name="Normal 2 22" xfId="1541" xr:uid="{00000000-0005-0000-0000-0000A5060000}"/>
    <cellStyle name="Normal 2 23" xfId="1542" xr:uid="{00000000-0005-0000-0000-0000A6060000}"/>
    <cellStyle name="Normal 2 24" xfId="506" xr:uid="{00000000-0005-0000-0000-0000A7060000}"/>
    <cellStyle name="Normal 2 25" xfId="1691" xr:uid="{00000000-0005-0000-0000-0000A8060000}"/>
    <cellStyle name="Normal 2 3" xfId="9" xr:uid="{00000000-0005-0000-0000-0000A9060000}"/>
    <cellStyle name="Normal 2 3 2" xfId="106" xr:uid="{00000000-0005-0000-0000-0000AA060000}"/>
    <cellStyle name="Normal 2 3 3" xfId="92" xr:uid="{00000000-0005-0000-0000-0000AB060000}"/>
    <cellStyle name="Normal 2 3 4" xfId="72" xr:uid="{00000000-0005-0000-0000-0000AC060000}"/>
    <cellStyle name="Normal 2 3 5" xfId="687" xr:uid="{00000000-0005-0000-0000-0000AD060000}"/>
    <cellStyle name="Normal 2 3 6" xfId="1543" xr:uid="{00000000-0005-0000-0000-0000AE060000}"/>
    <cellStyle name="Normal 2 4" xfId="10" xr:uid="{00000000-0005-0000-0000-0000AF060000}"/>
    <cellStyle name="Normal 2 4 2" xfId="107" xr:uid="{00000000-0005-0000-0000-0000B0060000}"/>
    <cellStyle name="Normal 2 4 3" xfId="93" xr:uid="{00000000-0005-0000-0000-0000B1060000}"/>
    <cellStyle name="Normal 2 4 4" xfId="73" xr:uid="{00000000-0005-0000-0000-0000B2060000}"/>
    <cellStyle name="Normal 2 4 5" xfId="1544" xr:uid="{00000000-0005-0000-0000-0000B3060000}"/>
    <cellStyle name="Normal 2 5" xfId="11" xr:uid="{00000000-0005-0000-0000-0000B4060000}"/>
    <cellStyle name="Normal 2 5 2" xfId="108" xr:uid="{00000000-0005-0000-0000-0000B5060000}"/>
    <cellStyle name="Normal 2 5 3" xfId="94" xr:uid="{00000000-0005-0000-0000-0000B6060000}"/>
    <cellStyle name="Normal 2 5 4" xfId="74" xr:uid="{00000000-0005-0000-0000-0000B7060000}"/>
    <cellStyle name="Normal 2 5 5" xfId="1545" xr:uid="{00000000-0005-0000-0000-0000B8060000}"/>
    <cellStyle name="Normal 2 6" xfId="12" xr:uid="{00000000-0005-0000-0000-0000B9060000}"/>
    <cellStyle name="Normal 2 6 2" xfId="109" xr:uid="{00000000-0005-0000-0000-0000BA060000}"/>
    <cellStyle name="Normal 2 6 3" xfId="95" xr:uid="{00000000-0005-0000-0000-0000BB060000}"/>
    <cellStyle name="Normal 2 6 4" xfId="75" xr:uid="{00000000-0005-0000-0000-0000BC060000}"/>
    <cellStyle name="Normal 2 6 5" xfId="1546" xr:uid="{00000000-0005-0000-0000-0000BD060000}"/>
    <cellStyle name="Normal 2 7" xfId="13" xr:uid="{00000000-0005-0000-0000-0000BE060000}"/>
    <cellStyle name="Normal 2 7 2" xfId="110" xr:uid="{00000000-0005-0000-0000-0000BF060000}"/>
    <cellStyle name="Normal 2 7 3" xfId="96" xr:uid="{00000000-0005-0000-0000-0000C0060000}"/>
    <cellStyle name="Normal 2 7 4" xfId="76" xr:uid="{00000000-0005-0000-0000-0000C1060000}"/>
    <cellStyle name="Normal 2 7 5" xfId="1547" xr:uid="{00000000-0005-0000-0000-0000C2060000}"/>
    <cellStyle name="Normal 2 8" xfId="14" xr:uid="{00000000-0005-0000-0000-0000C3060000}"/>
    <cellStyle name="Normal 2 8 2" xfId="111" xr:uid="{00000000-0005-0000-0000-0000C4060000}"/>
    <cellStyle name="Normal 2 8 3" xfId="97" xr:uid="{00000000-0005-0000-0000-0000C5060000}"/>
    <cellStyle name="Normal 2 8 4" xfId="77" xr:uid="{00000000-0005-0000-0000-0000C6060000}"/>
    <cellStyle name="Normal 2 8 5" xfId="1548" xr:uid="{00000000-0005-0000-0000-0000C7060000}"/>
    <cellStyle name="Normal 2 9" xfId="104" xr:uid="{00000000-0005-0000-0000-0000C8060000}"/>
    <cellStyle name="Normal 2 9 2" xfId="1549" xr:uid="{00000000-0005-0000-0000-0000C9060000}"/>
    <cellStyle name="Normal 2_Barr Release Limit Check Sheet" xfId="15" xr:uid="{00000000-0005-0000-0000-0000CA060000}"/>
    <cellStyle name="Normal 20" xfId="233" xr:uid="{00000000-0005-0000-0000-0000CB060000}"/>
    <cellStyle name="Normal 20 2" xfId="540" xr:uid="{00000000-0005-0000-0000-0000CC060000}"/>
    <cellStyle name="Normal 20 3" xfId="497" xr:uid="{00000000-0005-0000-0000-0000CD060000}"/>
    <cellStyle name="Normal 20 3 2" xfId="1550" xr:uid="{00000000-0005-0000-0000-0000CE060000}"/>
    <cellStyle name="Normal 20 4" xfId="1551" xr:uid="{00000000-0005-0000-0000-0000CF060000}"/>
    <cellStyle name="Normal 20 5" xfId="1552" xr:uid="{00000000-0005-0000-0000-0000D0060000}"/>
    <cellStyle name="Normal 20 6" xfId="1553" xr:uid="{00000000-0005-0000-0000-0000D1060000}"/>
    <cellStyle name="Normal 20 7" xfId="1554" xr:uid="{00000000-0005-0000-0000-0000D2060000}"/>
    <cellStyle name="Normal 20 8" xfId="1555" xr:uid="{00000000-0005-0000-0000-0000D3060000}"/>
    <cellStyle name="Normal 20 9" xfId="1556" xr:uid="{00000000-0005-0000-0000-0000D4060000}"/>
    <cellStyle name="Normal 20_Weldon Valley Recharge" xfId="572" xr:uid="{00000000-0005-0000-0000-0000D5060000}"/>
    <cellStyle name="Normal 21" xfId="212" xr:uid="{00000000-0005-0000-0000-0000D6060000}"/>
    <cellStyle name="Normal 21 2" xfId="253" xr:uid="{00000000-0005-0000-0000-0000D7060000}"/>
    <cellStyle name="Normal 21 2 2" xfId="541" xr:uid="{00000000-0005-0000-0000-0000D8060000}"/>
    <cellStyle name="Normal 21 3" xfId="478" xr:uid="{00000000-0005-0000-0000-0000D9060000}"/>
    <cellStyle name="Normal 21 3 2" xfId="1557" xr:uid="{00000000-0005-0000-0000-0000DA060000}"/>
    <cellStyle name="Normal 21 4" xfId="239" xr:uid="{00000000-0005-0000-0000-0000DB060000}"/>
    <cellStyle name="Normal 21 4 2" xfId="1558" xr:uid="{00000000-0005-0000-0000-0000DC060000}"/>
    <cellStyle name="Normal 21 5" xfId="1559" xr:uid="{00000000-0005-0000-0000-0000DD060000}"/>
    <cellStyle name="Normal 21 6" xfId="1560" xr:uid="{00000000-0005-0000-0000-0000DE060000}"/>
    <cellStyle name="Normal 21 7" xfId="1561" xr:uid="{00000000-0005-0000-0000-0000DF060000}"/>
    <cellStyle name="Normal 21 8" xfId="1562" xr:uid="{00000000-0005-0000-0000-0000E0060000}"/>
    <cellStyle name="Normal 21 9" xfId="1563" xr:uid="{00000000-0005-0000-0000-0000E1060000}"/>
    <cellStyle name="Normal 21_Weldon Valley Recharge" xfId="573" xr:uid="{00000000-0005-0000-0000-0000E2060000}"/>
    <cellStyle name="Normal 22" xfId="241" xr:uid="{00000000-0005-0000-0000-0000E3060000}"/>
    <cellStyle name="Normal 22 10" xfId="1724" xr:uid="{00000000-0005-0000-0000-0000E4060000}"/>
    <cellStyle name="Normal 22 11" xfId="1875" xr:uid="{00000000-0005-0000-0000-0000E5060000}"/>
    <cellStyle name="Normal 22 2" xfId="254" xr:uid="{00000000-0005-0000-0000-0000E6060000}"/>
    <cellStyle name="Normal 22 2 2" xfId="385" xr:uid="{00000000-0005-0000-0000-0000E7060000}"/>
    <cellStyle name="Normal 22 2 2 2" xfId="676" xr:uid="{00000000-0005-0000-0000-0000E8060000}"/>
    <cellStyle name="Normal 22 2 2 2 2" xfId="953" xr:uid="{00000000-0005-0000-0000-0000E9060000}"/>
    <cellStyle name="Normal 22 2 2 2 2 2" xfId="1259" xr:uid="{00000000-0005-0000-0000-0000EA060000}"/>
    <cellStyle name="Normal 22 2 2 2 2 2 2" xfId="2589" xr:uid="{00000000-0005-0000-0000-0000EB060000}"/>
    <cellStyle name="Normal 22 2 2 2 2 3" xfId="2284" xr:uid="{00000000-0005-0000-0000-0000EC060000}"/>
    <cellStyle name="Normal 22 2 2 2 3" xfId="1258" xr:uid="{00000000-0005-0000-0000-0000ED060000}"/>
    <cellStyle name="Normal 22 2 2 2 3 2" xfId="2588" xr:uid="{00000000-0005-0000-0000-0000EE060000}"/>
    <cellStyle name="Normal 22 2 2 2 4" xfId="2067" xr:uid="{00000000-0005-0000-0000-0000EF060000}"/>
    <cellStyle name="Normal 22 2 2 3" xfId="844" xr:uid="{00000000-0005-0000-0000-0000F0060000}"/>
    <cellStyle name="Normal 22 2 2 3 2" xfId="1260" xr:uid="{00000000-0005-0000-0000-0000F1060000}"/>
    <cellStyle name="Normal 22 2 2 3 2 2" xfId="2590" xr:uid="{00000000-0005-0000-0000-0000F2060000}"/>
    <cellStyle name="Normal 22 2 2 3 3" xfId="2187" xr:uid="{00000000-0005-0000-0000-0000F3060000}"/>
    <cellStyle name="Normal 22 2 2 4" xfId="1257" xr:uid="{00000000-0005-0000-0000-0000F4060000}"/>
    <cellStyle name="Normal 22 2 2 4 2" xfId="2587" xr:uid="{00000000-0005-0000-0000-0000F5060000}"/>
    <cellStyle name="Normal 22 2 2 5" xfId="1778" xr:uid="{00000000-0005-0000-0000-0000F6060000}"/>
    <cellStyle name="Normal 22 2 2 6" xfId="1971" xr:uid="{00000000-0005-0000-0000-0000F7060000}"/>
    <cellStyle name="Normal 22 2 3" xfId="301" xr:uid="{00000000-0005-0000-0000-0000F8060000}"/>
    <cellStyle name="Normal 22 2 3 2" xfId="801" xr:uid="{00000000-0005-0000-0000-0000F9060000}"/>
    <cellStyle name="Normal 22 2 3 2 2" xfId="1262" xr:uid="{00000000-0005-0000-0000-0000FA060000}"/>
    <cellStyle name="Normal 22 2 3 2 2 2" xfId="2592" xr:uid="{00000000-0005-0000-0000-0000FB060000}"/>
    <cellStyle name="Normal 22 2 3 2 3" xfId="2145" xr:uid="{00000000-0005-0000-0000-0000FC060000}"/>
    <cellStyle name="Normal 22 2 3 3" xfId="1261" xr:uid="{00000000-0005-0000-0000-0000FD060000}"/>
    <cellStyle name="Normal 22 2 3 3 2" xfId="2591" xr:uid="{00000000-0005-0000-0000-0000FE060000}"/>
    <cellStyle name="Normal 22 2 3 4" xfId="1929" xr:uid="{00000000-0005-0000-0000-0000FF060000}"/>
    <cellStyle name="Normal 22 2 4" xfId="542" xr:uid="{00000000-0005-0000-0000-000000070000}"/>
    <cellStyle name="Normal 22 2 5" xfId="759" xr:uid="{00000000-0005-0000-0000-000001070000}"/>
    <cellStyle name="Normal 22 2 5 2" xfId="1263" xr:uid="{00000000-0005-0000-0000-000002070000}"/>
    <cellStyle name="Normal 22 2 5 2 2" xfId="2593" xr:uid="{00000000-0005-0000-0000-000003070000}"/>
    <cellStyle name="Normal 22 2 5 3" xfId="2103" xr:uid="{00000000-0005-0000-0000-000004070000}"/>
    <cellStyle name="Normal 22 2 6" xfId="1256" xr:uid="{00000000-0005-0000-0000-000005070000}"/>
    <cellStyle name="Normal 22 2 6 2" xfId="2586" xr:uid="{00000000-0005-0000-0000-000006070000}"/>
    <cellStyle name="Normal 22 2 7" xfId="1736" xr:uid="{00000000-0005-0000-0000-000007070000}"/>
    <cellStyle name="Normal 22 2 8" xfId="1887" xr:uid="{00000000-0005-0000-0000-000008070000}"/>
    <cellStyle name="Normal 22 3" xfId="266" xr:uid="{00000000-0005-0000-0000-000009070000}"/>
    <cellStyle name="Normal 22 3 2" xfId="397" xr:uid="{00000000-0005-0000-0000-00000A070000}"/>
    <cellStyle name="Normal 22 3 2 2" xfId="677" xr:uid="{00000000-0005-0000-0000-00000B070000}"/>
    <cellStyle name="Normal 22 3 2 2 2" xfId="954" xr:uid="{00000000-0005-0000-0000-00000C070000}"/>
    <cellStyle name="Normal 22 3 2 2 2 2" xfId="1267" xr:uid="{00000000-0005-0000-0000-00000D070000}"/>
    <cellStyle name="Normal 22 3 2 2 2 2 2" xfId="2597" xr:uid="{00000000-0005-0000-0000-00000E070000}"/>
    <cellStyle name="Normal 22 3 2 2 2 3" xfId="2285" xr:uid="{00000000-0005-0000-0000-00000F070000}"/>
    <cellStyle name="Normal 22 3 2 2 3" xfId="1266" xr:uid="{00000000-0005-0000-0000-000010070000}"/>
    <cellStyle name="Normal 22 3 2 2 3 2" xfId="2596" xr:uid="{00000000-0005-0000-0000-000011070000}"/>
    <cellStyle name="Normal 22 3 2 2 4" xfId="2068" xr:uid="{00000000-0005-0000-0000-000012070000}"/>
    <cellStyle name="Normal 22 3 2 3" xfId="856" xr:uid="{00000000-0005-0000-0000-000013070000}"/>
    <cellStyle name="Normal 22 3 2 3 2" xfId="1268" xr:uid="{00000000-0005-0000-0000-000014070000}"/>
    <cellStyle name="Normal 22 3 2 3 2 2" xfId="2598" xr:uid="{00000000-0005-0000-0000-000015070000}"/>
    <cellStyle name="Normal 22 3 2 3 3" xfId="2199" xr:uid="{00000000-0005-0000-0000-000016070000}"/>
    <cellStyle name="Normal 22 3 2 4" xfId="1265" xr:uid="{00000000-0005-0000-0000-000017070000}"/>
    <cellStyle name="Normal 22 3 2 4 2" xfId="2595" xr:uid="{00000000-0005-0000-0000-000018070000}"/>
    <cellStyle name="Normal 22 3 2 5" xfId="1790" xr:uid="{00000000-0005-0000-0000-000019070000}"/>
    <cellStyle name="Normal 22 3 2 6" xfId="1983" xr:uid="{00000000-0005-0000-0000-00001A070000}"/>
    <cellStyle name="Normal 22 3 3" xfId="313" xr:uid="{00000000-0005-0000-0000-00001B070000}"/>
    <cellStyle name="Normal 22 3 3 2" xfId="813" xr:uid="{00000000-0005-0000-0000-00001C070000}"/>
    <cellStyle name="Normal 22 3 3 2 2" xfId="1270" xr:uid="{00000000-0005-0000-0000-00001D070000}"/>
    <cellStyle name="Normal 22 3 3 2 2 2" xfId="2600" xr:uid="{00000000-0005-0000-0000-00001E070000}"/>
    <cellStyle name="Normal 22 3 3 2 3" xfId="2157" xr:uid="{00000000-0005-0000-0000-00001F070000}"/>
    <cellStyle name="Normal 22 3 3 3" xfId="1269" xr:uid="{00000000-0005-0000-0000-000020070000}"/>
    <cellStyle name="Normal 22 3 3 3 2" xfId="2599" xr:uid="{00000000-0005-0000-0000-000021070000}"/>
    <cellStyle name="Normal 22 3 3 4" xfId="1941" xr:uid="{00000000-0005-0000-0000-000022070000}"/>
    <cellStyle name="Normal 22 3 4" xfId="771" xr:uid="{00000000-0005-0000-0000-000023070000}"/>
    <cellStyle name="Normal 22 3 4 2" xfId="1271" xr:uid="{00000000-0005-0000-0000-000024070000}"/>
    <cellStyle name="Normal 22 3 4 2 2" xfId="2601" xr:uid="{00000000-0005-0000-0000-000025070000}"/>
    <cellStyle name="Normal 22 3 4 3" xfId="2115" xr:uid="{00000000-0005-0000-0000-000026070000}"/>
    <cellStyle name="Normal 22 3 5" xfId="1264" xr:uid="{00000000-0005-0000-0000-000027070000}"/>
    <cellStyle name="Normal 22 3 5 2" xfId="2594" xr:uid="{00000000-0005-0000-0000-000028070000}"/>
    <cellStyle name="Normal 22 3 6" xfId="1564" xr:uid="{00000000-0005-0000-0000-000029070000}"/>
    <cellStyle name="Normal 22 3 7" xfId="1748" xr:uid="{00000000-0005-0000-0000-00002A070000}"/>
    <cellStyle name="Normal 22 3 8" xfId="1899" xr:uid="{00000000-0005-0000-0000-00002B070000}"/>
    <cellStyle name="Normal 22 4" xfId="372" xr:uid="{00000000-0005-0000-0000-00002C070000}"/>
    <cellStyle name="Normal 22 4 2" xfId="678" xr:uid="{00000000-0005-0000-0000-00002D070000}"/>
    <cellStyle name="Normal 22 4 2 2" xfId="955" xr:uid="{00000000-0005-0000-0000-00002E070000}"/>
    <cellStyle name="Normal 22 4 2 2 2" xfId="1274" xr:uid="{00000000-0005-0000-0000-00002F070000}"/>
    <cellStyle name="Normal 22 4 2 2 2 2" xfId="2604" xr:uid="{00000000-0005-0000-0000-000030070000}"/>
    <cellStyle name="Normal 22 4 2 2 3" xfId="2286" xr:uid="{00000000-0005-0000-0000-000031070000}"/>
    <cellStyle name="Normal 22 4 2 3" xfId="1273" xr:uid="{00000000-0005-0000-0000-000032070000}"/>
    <cellStyle name="Normal 22 4 2 3 2" xfId="2603" xr:uid="{00000000-0005-0000-0000-000033070000}"/>
    <cellStyle name="Normal 22 4 2 4" xfId="2069" xr:uid="{00000000-0005-0000-0000-000034070000}"/>
    <cellStyle name="Normal 22 4 3" xfId="832" xr:uid="{00000000-0005-0000-0000-000035070000}"/>
    <cellStyle name="Normal 22 4 3 2" xfId="1275" xr:uid="{00000000-0005-0000-0000-000036070000}"/>
    <cellStyle name="Normal 22 4 3 2 2" xfId="2605" xr:uid="{00000000-0005-0000-0000-000037070000}"/>
    <cellStyle name="Normal 22 4 3 3" xfId="2175" xr:uid="{00000000-0005-0000-0000-000038070000}"/>
    <cellStyle name="Normal 22 4 4" xfId="1272" xr:uid="{00000000-0005-0000-0000-000039070000}"/>
    <cellStyle name="Normal 22 4 4 2" xfId="2602" xr:uid="{00000000-0005-0000-0000-00003A070000}"/>
    <cellStyle name="Normal 22 4 5" xfId="1565" xr:uid="{00000000-0005-0000-0000-00003B070000}"/>
    <cellStyle name="Normal 22 4 6" xfId="1766" xr:uid="{00000000-0005-0000-0000-00003C070000}"/>
    <cellStyle name="Normal 22 4 7" xfId="1959" xr:uid="{00000000-0005-0000-0000-00003D070000}"/>
    <cellStyle name="Normal 22 5" xfId="289" xr:uid="{00000000-0005-0000-0000-00003E070000}"/>
    <cellStyle name="Normal 22 5 2" xfId="789" xr:uid="{00000000-0005-0000-0000-00003F070000}"/>
    <cellStyle name="Normal 22 5 2 2" xfId="1277" xr:uid="{00000000-0005-0000-0000-000040070000}"/>
    <cellStyle name="Normal 22 5 2 2 2" xfId="2607" xr:uid="{00000000-0005-0000-0000-000041070000}"/>
    <cellStyle name="Normal 22 5 2 3" xfId="2133" xr:uid="{00000000-0005-0000-0000-000042070000}"/>
    <cellStyle name="Normal 22 5 3" xfId="1276" xr:uid="{00000000-0005-0000-0000-000043070000}"/>
    <cellStyle name="Normal 22 5 3 2" xfId="2606" xr:uid="{00000000-0005-0000-0000-000044070000}"/>
    <cellStyle name="Normal 22 5 4" xfId="1566" xr:uid="{00000000-0005-0000-0000-000045070000}"/>
    <cellStyle name="Normal 22 5 5" xfId="1917" xr:uid="{00000000-0005-0000-0000-000046070000}"/>
    <cellStyle name="Normal 22 6" xfId="500" xr:uid="{00000000-0005-0000-0000-000047070000}"/>
    <cellStyle name="Normal 22 6 2" xfId="1567" xr:uid="{00000000-0005-0000-0000-000048070000}"/>
    <cellStyle name="Normal 22 7" xfId="747" xr:uid="{00000000-0005-0000-0000-000049070000}"/>
    <cellStyle name="Normal 22 7 2" xfId="1278" xr:uid="{00000000-0005-0000-0000-00004A070000}"/>
    <cellStyle name="Normal 22 7 2 2" xfId="2608" xr:uid="{00000000-0005-0000-0000-00004B070000}"/>
    <cellStyle name="Normal 22 7 3" xfId="1568" xr:uid="{00000000-0005-0000-0000-00004C070000}"/>
    <cellStyle name="Normal 22 7 4" xfId="2091" xr:uid="{00000000-0005-0000-0000-00004D070000}"/>
    <cellStyle name="Normal 22 8" xfId="1255" xr:uid="{00000000-0005-0000-0000-00004E070000}"/>
    <cellStyle name="Normal 22 8 2" xfId="1569" xr:uid="{00000000-0005-0000-0000-00004F070000}"/>
    <cellStyle name="Normal 22 8 3" xfId="2585" xr:uid="{00000000-0005-0000-0000-000050070000}"/>
    <cellStyle name="Normal 22 9" xfId="1570" xr:uid="{00000000-0005-0000-0000-000051070000}"/>
    <cellStyle name="Normal 22_Weldon Valley Recharge" xfId="574" xr:uid="{00000000-0005-0000-0000-000052070000}"/>
    <cellStyle name="Normal 23" xfId="242" xr:uid="{00000000-0005-0000-0000-000053070000}"/>
    <cellStyle name="Normal 23 10" xfId="1442" xr:uid="{00000000-0005-0000-0000-000054070000}"/>
    <cellStyle name="Normal 23 11" xfId="1725" xr:uid="{00000000-0005-0000-0000-000055070000}"/>
    <cellStyle name="Normal 23 12" xfId="1876" xr:uid="{00000000-0005-0000-0000-000056070000}"/>
    <cellStyle name="Normal 23 2" xfId="255" xr:uid="{00000000-0005-0000-0000-000057070000}"/>
    <cellStyle name="Normal 23 2 2" xfId="386" xr:uid="{00000000-0005-0000-0000-000058070000}"/>
    <cellStyle name="Normal 23 2 2 2" xfId="679" xr:uid="{00000000-0005-0000-0000-000059070000}"/>
    <cellStyle name="Normal 23 2 2 2 2" xfId="956" xr:uid="{00000000-0005-0000-0000-00005A070000}"/>
    <cellStyle name="Normal 23 2 2 2 2 2" xfId="1283" xr:uid="{00000000-0005-0000-0000-00005B070000}"/>
    <cellStyle name="Normal 23 2 2 2 2 2 2" xfId="2613" xr:uid="{00000000-0005-0000-0000-00005C070000}"/>
    <cellStyle name="Normal 23 2 2 2 2 3" xfId="2287" xr:uid="{00000000-0005-0000-0000-00005D070000}"/>
    <cellStyle name="Normal 23 2 2 2 3" xfId="1282" xr:uid="{00000000-0005-0000-0000-00005E070000}"/>
    <cellStyle name="Normal 23 2 2 2 3 2" xfId="2612" xr:uid="{00000000-0005-0000-0000-00005F070000}"/>
    <cellStyle name="Normal 23 2 2 2 4" xfId="2070" xr:uid="{00000000-0005-0000-0000-000060070000}"/>
    <cellStyle name="Normal 23 2 2 3" xfId="845" xr:uid="{00000000-0005-0000-0000-000061070000}"/>
    <cellStyle name="Normal 23 2 2 3 2" xfId="1284" xr:uid="{00000000-0005-0000-0000-000062070000}"/>
    <cellStyle name="Normal 23 2 2 3 2 2" xfId="2614" xr:uid="{00000000-0005-0000-0000-000063070000}"/>
    <cellStyle name="Normal 23 2 2 3 3" xfId="2188" xr:uid="{00000000-0005-0000-0000-000064070000}"/>
    <cellStyle name="Normal 23 2 2 4" xfId="1281" xr:uid="{00000000-0005-0000-0000-000065070000}"/>
    <cellStyle name="Normal 23 2 2 4 2" xfId="2611" xr:uid="{00000000-0005-0000-0000-000066070000}"/>
    <cellStyle name="Normal 23 2 2 5" xfId="1779" xr:uid="{00000000-0005-0000-0000-000067070000}"/>
    <cellStyle name="Normal 23 2 2 6" xfId="1972" xr:uid="{00000000-0005-0000-0000-000068070000}"/>
    <cellStyle name="Normal 23 2 3" xfId="302" xr:uid="{00000000-0005-0000-0000-000069070000}"/>
    <cellStyle name="Normal 23 2 3 2" xfId="802" xr:uid="{00000000-0005-0000-0000-00006A070000}"/>
    <cellStyle name="Normal 23 2 3 2 2" xfId="1286" xr:uid="{00000000-0005-0000-0000-00006B070000}"/>
    <cellStyle name="Normal 23 2 3 2 2 2" xfId="2616" xr:uid="{00000000-0005-0000-0000-00006C070000}"/>
    <cellStyle name="Normal 23 2 3 2 3" xfId="2146" xr:uid="{00000000-0005-0000-0000-00006D070000}"/>
    <cellStyle name="Normal 23 2 3 3" xfId="1285" xr:uid="{00000000-0005-0000-0000-00006E070000}"/>
    <cellStyle name="Normal 23 2 3 3 2" xfId="2615" xr:uid="{00000000-0005-0000-0000-00006F070000}"/>
    <cellStyle name="Normal 23 2 3 4" xfId="1930" xr:uid="{00000000-0005-0000-0000-000070070000}"/>
    <cellStyle name="Normal 23 2 4" xfId="543" xr:uid="{00000000-0005-0000-0000-000071070000}"/>
    <cellStyle name="Normal 23 2 5" xfId="760" xr:uid="{00000000-0005-0000-0000-000072070000}"/>
    <cellStyle name="Normal 23 2 5 2" xfId="1287" xr:uid="{00000000-0005-0000-0000-000073070000}"/>
    <cellStyle name="Normal 23 2 5 2 2" xfId="2617" xr:uid="{00000000-0005-0000-0000-000074070000}"/>
    <cellStyle name="Normal 23 2 5 3" xfId="2104" xr:uid="{00000000-0005-0000-0000-000075070000}"/>
    <cellStyle name="Normal 23 2 6" xfId="1280" xr:uid="{00000000-0005-0000-0000-000076070000}"/>
    <cellStyle name="Normal 23 2 6 2" xfId="2610" xr:uid="{00000000-0005-0000-0000-000077070000}"/>
    <cellStyle name="Normal 23 2 7" xfId="1737" xr:uid="{00000000-0005-0000-0000-000078070000}"/>
    <cellStyle name="Normal 23 2 8" xfId="1888" xr:uid="{00000000-0005-0000-0000-000079070000}"/>
    <cellStyle name="Normal 23 3" xfId="267" xr:uid="{00000000-0005-0000-0000-00007A070000}"/>
    <cellStyle name="Normal 23 3 2" xfId="398" xr:uid="{00000000-0005-0000-0000-00007B070000}"/>
    <cellStyle name="Normal 23 3 2 2" xfId="680" xr:uid="{00000000-0005-0000-0000-00007C070000}"/>
    <cellStyle name="Normal 23 3 2 2 2" xfId="957" xr:uid="{00000000-0005-0000-0000-00007D070000}"/>
    <cellStyle name="Normal 23 3 2 2 2 2" xfId="1291" xr:uid="{00000000-0005-0000-0000-00007E070000}"/>
    <cellStyle name="Normal 23 3 2 2 2 2 2" xfId="2621" xr:uid="{00000000-0005-0000-0000-00007F070000}"/>
    <cellStyle name="Normal 23 3 2 2 2 3" xfId="2288" xr:uid="{00000000-0005-0000-0000-000080070000}"/>
    <cellStyle name="Normal 23 3 2 2 3" xfId="1290" xr:uid="{00000000-0005-0000-0000-000081070000}"/>
    <cellStyle name="Normal 23 3 2 2 3 2" xfId="2620" xr:uid="{00000000-0005-0000-0000-000082070000}"/>
    <cellStyle name="Normal 23 3 2 2 4" xfId="2071" xr:uid="{00000000-0005-0000-0000-000083070000}"/>
    <cellStyle name="Normal 23 3 2 3" xfId="857" xr:uid="{00000000-0005-0000-0000-000084070000}"/>
    <cellStyle name="Normal 23 3 2 3 2" xfId="1292" xr:uid="{00000000-0005-0000-0000-000085070000}"/>
    <cellStyle name="Normal 23 3 2 3 2 2" xfId="2622" xr:uid="{00000000-0005-0000-0000-000086070000}"/>
    <cellStyle name="Normal 23 3 2 3 3" xfId="2200" xr:uid="{00000000-0005-0000-0000-000087070000}"/>
    <cellStyle name="Normal 23 3 2 4" xfId="1289" xr:uid="{00000000-0005-0000-0000-000088070000}"/>
    <cellStyle name="Normal 23 3 2 4 2" xfId="2619" xr:uid="{00000000-0005-0000-0000-000089070000}"/>
    <cellStyle name="Normal 23 3 2 5" xfId="1791" xr:uid="{00000000-0005-0000-0000-00008A070000}"/>
    <cellStyle name="Normal 23 3 2 6" xfId="1984" xr:uid="{00000000-0005-0000-0000-00008B070000}"/>
    <cellStyle name="Normal 23 3 3" xfId="314" xr:uid="{00000000-0005-0000-0000-00008C070000}"/>
    <cellStyle name="Normal 23 3 3 2" xfId="814" xr:uid="{00000000-0005-0000-0000-00008D070000}"/>
    <cellStyle name="Normal 23 3 3 2 2" xfId="1294" xr:uid="{00000000-0005-0000-0000-00008E070000}"/>
    <cellStyle name="Normal 23 3 3 2 2 2" xfId="2624" xr:uid="{00000000-0005-0000-0000-00008F070000}"/>
    <cellStyle name="Normal 23 3 3 2 3" xfId="2158" xr:uid="{00000000-0005-0000-0000-000090070000}"/>
    <cellStyle name="Normal 23 3 3 3" xfId="1293" xr:uid="{00000000-0005-0000-0000-000091070000}"/>
    <cellStyle name="Normal 23 3 3 3 2" xfId="2623" xr:uid="{00000000-0005-0000-0000-000092070000}"/>
    <cellStyle name="Normal 23 3 3 4" xfId="1942" xr:uid="{00000000-0005-0000-0000-000093070000}"/>
    <cellStyle name="Normal 23 3 4" xfId="772" xr:uid="{00000000-0005-0000-0000-000094070000}"/>
    <cellStyle name="Normal 23 3 4 2" xfId="1295" xr:uid="{00000000-0005-0000-0000-000095070000}"/>
    <cellStyle name="Normal 23 3 4 2 2" xfId="2625" xr:uid="{00000000-0005-0000-0000-000096070000}"/>
    <cellStyle name="Normal 23 3 4 3" xfId="2116" xr:uid="{00000000-0005-0000-0000-000097070000}"/>
    <cellStyle name="Normal 23 3 5" xfId="1288" xr:uid="{00000000-0005-0000-0000-000098070000}"/>
    <cellStyle name="Normal 23 3 5 2" xfId="2618" xr:uid="{00000000-0005-0000-0000-000099070000}"/>
    <cellStyle name="Normal 23 3 6" xfId="1571" xr:uid="{00000000-0005-0000-0000-00009A070000}"/>
    <cellStyle name="Normal 23 3 7" xfId="1749" xr:uid="{00000000-0005-0000-0000-00009B070000}"/>
    <cellStyle name="Normal 23 3 8" xfId="1900" xr:uid="{00000000-0005-0000-0000-00009C070000}"/>
    <cellStyle name="Normal 23 4" xfId="373" xr:uid="{00000000-0005-0000-0000-00009D070000}"/>
    <cellStyle name="Normal 23 4 2" xfId="681" xr:uid="{00000000-0005-0000-0000-00009E070000}"/>
    <cellStyle name="Normal 23 4 2 2" xfId="958" xr:uid="{00000000-0005-0000-0000-00009F070000}"/>
    <cellStyle name="Normal 23 4 2 2 2" xfId="1298" xr:uid="{00000000-0005-0000-0000-0000A0070000}"/>
    <cellStyle name="Normal 23 4 2 2 2 2" xfId="2628" xr:uid="{00000000-0005-0000-0000-0000A1070000}"/>
    <cellStyle name="Normal 23 4 2 2 3" xfId="2289" xr:uid="{00000000-0005-0000-0000-0000A2070000}"/>
    <cellStyle name="Normal 23 4 2 3" xfId="1297" xr:uid="{00000000-0005-0000-0000-0000A3070000}"/>
    <cellStyle name="Normal 23 4 2 3 2" xfId="2627" xr:uid="{00000000-0005-0000-0000-0000A4070000}"/>
    <cellStyle name="Normal 23 4 2 4" xfId="2072" xr:uid="{00000000-0005-0000-0000-0000A5070000}"/>
    <cellStyle name="Normal 23 4 3" xfId="833" xr:uid="{00000000-0005-0000-0000-0000A6070000}"/>
    <cellStyle name="Normal 23 4 3 2" xfId="1299" xr:uid="{00000000-0005-0000-0000-0000A7070000}"/>
    <cellStyle name="Normal 23 4 3 2 2" xfId="2629" xr:uid="{00000000-0005-0000-0000-0000A8070000}"/>
    <cellStyle name="Normal 23 4 3 3" xfId="2176" xr:uid="{00000000-0005-0000-0000-0000A9070000}"/>
    <cellStyle name="Normal 23 4 4" xfId="1296" xr:uid="{00000000-0005-0000-0000-0000AA070000}"/>
    <cellStyle name="Normal 23 4 4 2" xfId="2626" xr:uid="{00000000-0005-0000-0000-0000AB070000}"/>
    <cellStyle name="Normal 23 4 5" xfId="1572" xr:uid="{00000000-0005-0000-0000-0000AC070000}"/>
    <cellStyle name="Normal 23 4 6" xfId="1767" xr:uid="{00000000-0005-0000-0000-0000AD070000}"/>
    <cellStyle name="Normal 23 4 7" xfId="1960" xr:uid="{00000000-0005-0000-0000-0000AE070000}"/>
    <cellStyle name="Normal 23 5" xfId="290" xr:uid="{00000000-0005-0000-0000-0000AF070000}"/>
    <cellStyle name="Normal 23 5 2" xfId="790" xr:uid="{00000000-0005-0000-0000-0000B0070000}"/>
    <cellStyle name="Normal 23 5 2 2" xfId="1301" xr:uid="{00000000-0005-0000-0000-0000B1070000}"/>
    <cellStyle name="Normal 23 5 2 2 2" xfId="2631" xr:uid="{00000000-0005-0000-0000-0000B2070000}"/>
    <cellStyle name="Normal 23 5 2 3" xfId="2134" xr:uid="{00000000-0005-0000-0000-0000B3070000}"/>
    <cellStyle name="Normal 23 5 3" xfId="1300" xr:uid="{00000000-0005-0000-0000-0000B4070000}"/>
    <cellStyle name="Normal 23 5 3 2" xfId="2630" xr:uid="{00000000-0005-0000-0000-0000B5070000}"/>
    <cellStyle name="Normal 23 5 4" xfId="1573" xr:uid="{00000000-0005-0000-0000-0000B6070000}"/>
    <cellStyle name="Normal 23 5 5" xfId="1918" xr:uid="{00000000-0005-0000-0000-0000B7070000}"/>
    <cellStyle name="Normal 23 6" xfId="501" xr:uid="{00000000-0005-0000-0000-0000B8070000}"/>
    <cellStyle name="Normal 23 6 2" xfId="889" xr:uid="{00000000-0005-0000-0000-0000B9070000}"/>
    <cellStyle name="Normal 23 6 2 2" xfId="1303" xr:uid="{00000000-0005-0000-0000-0000BA070000}"/>
    <cellStyle name="Normal 23 6 2 2 2" xfId="2633" xr:uid="{00000000-0005-0000-0000-0000BB070000}"/>
    <cellStyle name="Normal 23 6 2 3" xfId="2232" xr:uid="{00000000-0005-0000-0000-0000BC070000}"/>
    <cellStyle name="Normal 23 6 3" xfId="1302" xr:uid="{00000000-0005-0000-0000-0000BD070000}"/>
    <cellStyle name="Normal 23 6 3 2" xfId="2632" xr:uid="{00000000-0005-0000-0000-0000BE070000}"/>
    <cellStyle name="Normal 23 6 4" xfId="1574" xr:uid="{00000000-0005-0000-0000-0000BF070000}"/>
    <cellStyle name="Normal 23 6 5" xfId="2015" xr:uid="{00000000-0005-0000-0000-0000C0070000}"/>
    <cellStyle name="Normal 23 7" xfId="748" xr:uid="{00000000-0005-0000-0000-0000C1070000}"/>
    <cellStyle name="Normal 23 7 2" xfId="1304" xr:uid="{00000000-0005-0000-0000-0000C2070000}"/>
    <cellStyle name="Normal 23 7 2 2" xfId="2634" xr:uid="{00000000-0005-0000-0000-0000C3070000}"/>
    <cellStyle name="Normal 23 7 3" xfId="1575" xr:uid="{00000000-0005-0000-0000-0000C4070000}"/>
    <cellStyle name="Normal 23 7 4" xfId="2092" xr:uid="{00000000-0005-0000-0000-0000C5070000}"/>
    <cellStyle name="Normal 23 8" xfId="1279" xr:uid="{00000000-0005-0000-0000-0000C6070000}"/>
    <cellStyle name="Normal 23 8 2" xfId="1576" xr:uid="{00000000-0005-0000-0000-0000C7070000}"/>
    <cellStyle name="Normal 23 8 3" xfId="2609" xr:uid="{00000000-0005-0000-0000-0000C8070000}"/>
    <cellStyle name="Normal 23 9" xfId="1577" xr:uid="{00000000-0005-0000-0000-0000C9070000}"/>
    <cellStyle name="Normal 23_Weldon Valley Recharge" xfId="575" xr:uid="{00000000-0005-0000-0000-0000CA070000}"/>
    <cellStyle name="Normal 24" xfId="268" xr:uid="{00000000-0005-0000-0000-0000CB070000}"/>
    <cellStyle name="Normal 24 10" xfId="1441" xr:uid="{00000000-0005-0000-0000-0000CC070000}"/>
    <cellStyle name="Normal 24 11" xfId="1750" xr:uid="{00000000-0005-0000-0000-0000CD070000}"/>
    <cellStyle name="Normal 24 12" xfId="1901" xr:uid="{00000000-0005-0000-0000-0000CE070000}"/>
    <cellStyle name="Normal 24 2" xfId="399" xr:uid="{00000000-0005-0000-0000-0000CF070000}"/>
    <cellStyle name="Normal 24 2 2" xfId="544" xr:uid="{00000000-0005-0000-0000-0000D0070000}"/>
    <cellStyle name="Normal 24 2 3" xfId="858" xr:uid="{00000000-0005-0000-0000-0000D1070000}"/>
    <cellStyle name="Normal 24 2 3 2" xfId="1307" xr:uid="{00000000-0005-0000-0000-0000D2070000}"/>
    <cellStyle name="Normal 24 2 3 2 2" xfId="2637" xr:uid="{00000000-0005-0000-0000-0000D3070000}"/>
    <cellStyle name="Normal 24 2 3 3" xfId="2201" xr:uid="{00000000-0005-0000-0000-0000D4070000}"/>
    <cellStyle name="Normal 24 2 4" xfId="1306" xr:uid="{00000000-0005-0000-0000-0000D5070000}"/>
    <cellStyle name="Normal 24 2 4 2" xfId="2636" xr:uid="{00000000-0005-0000-0000-0000D6070000}"/>
    <cellStyle name="Normal 24 2 5" xfId="1792" xr:uid="{00000000-0005-0000-0000-0000D7070000}"/>
    <cellStyle name="Normal 24 2 6" xfId="1985" xr:uid="{00000000-0005-0000-0000-0000D8070000}"/>
    <cellStyle name="Normal 24 3" xfId="315" xr:uid="{00000000-0005-0000-0000-0000D9070000}"/>
    <cellStyle name="Normal 24 3 2" xfId="815" xr:uid="{00000000-0005-0000-0000-0000DA070000}"/>
    <cellStyle name="Normal 24 3 2 2" xfId="1309" xr:uid="{00000000-0005-0000-0000-0000DB070000}"/>
    <cellStyle name="Normal 24 3 2 2 2" xfId="2639" xr:uid="{00000000-0005-0000-0000-0000DC070000}"/>
    <cellStyle name="Normal 24 3 2 3" xfId="2159" xr:uid="{00000000-0005-0000-0000-0000DD070000}"/>
    <cellStyle name="Normal 24 3 3" xfId="1308" xr:uid="{00000000-0005-0000-0000-0000DE070000}"/>
    <cellStyle name="Normal 24 3 3 2" xfId="2638" xr:uid="{00000000-0005-0000-0000-0000DF070000}"/>
    <cellStyle name="Normal 24 3 4" xfId="1578" xr:uid="{00000000-0005-0000-0000-0000E0070000}"/>
    <cellStyle name="Normal 24 3 5" xfId="1943" xr:uid="{00000000-0005-0000-0000-0000E1070000}"/>
    <cellStyle name="Normal 24 4" xfId="481" xr:uid="{00000000-0005-0000-0000-0000E2070000}"/>
    <cellStyle name="Normal 24 4 2" xfId="888" xr:uid="{00000000-0005-0000-0000-0000E3070000}"/>
    <cellStyle name="Normal 24 4 2 2" xfId="1311" xr:uid="{00000000-0005-0000-0000-0000E4070000}"/>
    <cellStyle name="Normal 24 4 2 2 2" xfId="2641" xr:uid="{00000000-0005-0000-0000-0000E5070000}"/>
    <cellStyle name="Normal 24 4 2 3" xfId="2231" xr:uid="{00000000-0005-0000-0000-0000E6070000}"/>
    <cellStyle name="Normal 24 4 3" xfId="1310" xr:uid="{00000000-0005-0000-0000-0000E7070000}"/>
    <cellStyle name="Normal 24 4 3 2" xfId="2640" xr:uid="{00000000-0005-0000-0000-0000E8070000}"/>
    <cellStyle name="Normal 24 4 4" xfId="1579" xr:uid="{00000000-0005-0000-0000-0000E9070000}"/>
    <cellStyle name="Normal 24 4 5" xfId="2014" xr:uid="{00000000-0005-0000-0000-0000EA070000}"/>
    <cellStyle name="Normal 24 5" xfId="773" xr:uid="{00000000-0005-0000-0000-0000EB070000}"/>
    <cellStyle name="Normal 24 5 2" xfId="1312" xr:uid="{00000000-0005-0000-0000-0000EC070000}"/>
    <cellStyle name="Normal 24 5 2 2" xfId="2642" xr:uid="{00000000-0005-0000-0000-0000ED070000}"/>
    <cellStyle name="Normal 24 5 3" xfId="1580" xr:uid="{00000000-0005-0000-0000-0000EE070000}"/>
    <cellStyle name="Normal 24 5 4" xfId="2117" xr:uid="{00000000-0005-0000-0000-0000EF070000}"/>
    <cellStyle name="Normal 24 6" xfId="1305" xr:uid="{00000000-0005-0000-0000-0000F0070000}"/>
    <cellStyle name="Normal 24 6 2" xfId="1581" xr:uid="{00000000-0005-0000-0000-0000F1070000}"/>
    <cellStyle name="Normal 24 6 3" xfId="2635" xr:uid="{00000000-0005-0000-0000-0000F2070000}"/>
    <cellStyle name="Normal 24 7" xfId="1582" xr:uid="{00000000-0005-0000-0000-0000F3070000}"/>
    <cellStyle name="Normal 24 8" xfId="1583" xr:uid="{00000000-0005-0000-0000-0000F4070000}"/>
    <cellStyle name="Normal 24 9" xfId="1584" xr:uid="{00000000-0005-0000-0000-0000F5070000}"/>
    <cellStyle name="Normal 24_Weldon Valley Recharge" xfId="576" xr:uid="{00000000-0005-0000-0000-0000F6070000}"/>
    <cellStyle name="Normal 25" xfId="270" xr:uid="{00000000-0005-0000-0000-0000F7070000}"/>
    <cellStyle name="Normal 25 10" xfId="1445" xr:uid="{00000000-0005-0000-0000-0000F8070000}"/>
    <cellStyle name="Normal 25 11" xfId="1751" xr:uid="{00000000-0005-0000-0000-0000F9070000}"/>
    <cellStyle name="Normal 25 12" xfId="1902" xr:uid="{00000000-0005-0000-0000-0000FA070000}"/>
    <cellStyle name="Normal 25 2" xfId="400" xr:uid="{00000000-0005-0000-0000-0000FB070000}"/>
    <cellStyle name="Normal 25 2 2" xfId="545" xr:uid="{00000000-0005-0000-0000-0000FC070000}"/>
    <cellStyle name="Normal 25 2 3" xfId="859" xr:uid="{00000000-0005-0000-0000-0000FD070000}"/>
    <cellStyle name="Normal 25 2 3 2" xfId="1315" xr:uid="{00000000-0005-0000-0000-0000FE070000}"/>
    <cellStyle name="Normal 25 2 3 2 2" xfId="2645" xr:uid="{00000000-0005-0000-0000-0000FF070000}"/>
    <cellStyle name="Normal 25 2 3 3" xfId="2202" xr:uid="{00000000-0005-0000-0000-000000080000}"/>
    <cellStyle name="Normal 25 2 4" xfId="1314" xr:uid="{00000000-0005-0000-0000-000001080000}"/>
    <cellStyle name="Normal 25 2 4 2" xfId="2644" xr:uid="{00000000-0005-0000-0000-000002080000}"/>
    <cellStyle name="Normal 25 2 5" xfId="1793" xr:uid="{00000000-0005-0000-0000-000003080000}"/>
    <cellStyle name="Normal 25 2 6" xfId="1986" xr:uid="{00000000-0005-0000-0000-000004080000}"/>
    <cellStyle name="Normal 25 3" xfId="316" xr:uid="{00000000-0005-0000-0000-000005080000}"/>
    <cellStyle name="Normal 25 3 2" xfId="816" xr:uid="{00000000-0005-0000-0000-000006080000}"/>
    <cellStyle name="Normal 25 3 2 2" xfId="1317" xr:uid="{00000000-0005-0000-0000-000007080000}"/>
    <cellStyle name="Normal 25 3 2 2 2" xfId="2647" xr:uid="{00000000-0005-0000-0000-000008080000}"/>
    <cellStyle name="Normal 25 3 2 3" xfId="2160" xr:uid="{00000000-0005-0000-0000-000009080000}"/>
    <cellStyle name="Normal 25 3 3" xfId="1316" xr:uid="{00000000-0005-0000-0000-00000A080000}"/>
    <cellStyle name="Normal 25 3 3 2" xfId="2646" xr:uid="{00000000-0005-0000-0000-00000B080000}"/>
    <cellStyle name="Normal 25 3 4" xfId="1585" xr:uid="{00000000-0005-0000-0000-00000C080000}"/>
    <cellStyle name="Normal 25 3 5" xfId="1944" xr:uid="{00000000-0005-0000-0000-00000D080000}"/>
    <cellStyle name="Normal 25 4" xfId="504" xr:uid="{00000000-0005-0000-0000-00000E080000}"/>
    <cellStyle name="Normal 25 4 2" xfId="892" xr:uid="{00000000-0005-0000-0000-00000F080000}"/>
    <cellStyle name="Normal 25 4 2 2" xfId="1319" xr:uid="{00000000-0005-0000-0000-000010080000}"/>
    <cellStyle name="Normal 25 4 2 2 2" xfId="2649" xr:uid="{00000000-0005-0000-0000-000011080000}"/>
    <cellStyle name="Normal 25 4 2 3" xfId="2235" xr:uid="{00000000-0005-0000-0000-000012080000}"/>
    <cellStyle name="Normal 25 4 3" xfId="1318" xr:uid="{00000000-0005-0000-0000-000013080000}"/>
    <cellStyle name="Normal 25 4 3 2" xfId="2648" xr:uid="{00000000-0005-0000-0000-000014080000}"/>
    <cellStyle name="Normal 25 4 4" xfId="1586" xr:uid="{00000000-0005-0000-0000-000015080000}"/>
    <cellStyle name="Normal 25 4 5" xfId="2018" xr:uid="{00000000-0005-0000-0000-000016080000}"/>
    <cellStyle name="Normal 25 5" xfId="774" xr:uid="{00000000-0005-0000-0000-000017080000}"/>
    <cellStyle name="Normal 25 5 2" xfId="1320" xr:uid="{00000000-0005-0000-0000-000018080000}"/>
    <cellStyle name="Normal 25 5 2 2" xfId="2650" xr:uid="{00000000-0005-0000-0000-000019080000}"/>
    <cellStyle name="Normal 25 5 3" xfId="1587" xr:uid="{00000000-0005-0000-0000-00001A080000}"/>
    <cellStyle name="Normal 25 5 4" xfId="2118" xr:uid="{00000000-0005-0000-0000-00001B080000}"/>
    <cellStyle name="Normal 25 6" xfId="1313" xr:uid="{00000000-0005-0000-0000-00001C080000}"/>
    <cellStyle name="Normal 25 6 2" xfId="1588" xr:uid="{00000000-0005-0000-0000-00001D080000}"/>
    <cellStyle name="Normal 25 6 3" xfId="2643" xr:uid="{00000000-0005-0000-0000-00001E080000}"/>
    <cellStyle name="Normal 25 7" xfId="1589" xr:uid="{00000000-0005-0000-0000-00001F080000}"/>
    <cellStyle name="Normal 25 8" xfId="1590" xr:uid="{00000000-0005-0000-0000-000020080000}"/>
    <cellStyle name="Normal 25 9" xfId="1591" xr:uid="{00000000-0005-0000-0000-000021080000}"/>
    <cellStyle name="Normal 25_Weldon Valley Recharge" xfId="577" xr:uid="{00000000-0005-0000-0000-000022080000}"/>
    <cellStyle name="Normal 26" xfId="271" xr:uid="{00000000-0005-0000-0000-000023080000}"/>
    <cellStyle name="Normal 26 10" xfId="1443" xr:uid="{00000000-0005-0000-0000-000024080000}"/>
    <cellStyle name="Normal 26 2" xfId="401" xr:uid="{00000000-0005-0000-0000-000025080000}"/>
    <cellStyle name="Normal 26 2 2" xfId="546" xr:uid="{00000000-0005-0000-0000-000026080000}"/>
    <cellStyle name="Normal 26 3" xfId="317" xr:uid="{00000000-0005-0000-0000-000027080000}"/>
    <cellStyle name="Normal 26 3 2" xfId="1592" xr:uid="{00000000-0005-0000-0000-000028080000}"/>
    <cellStyle name="Normal 26 4" xfId="502" xr:uid="{00000000-0005-0000-0000-000029080000}"/>
    <cellStyle name="Normal 26 4 2" xfId="890" xr:uid="{00000000-0005-0000-0000-00002A080000}"/>
    <cellStyle name="Normal 26 4 2 2" xfId="1322" xr:uid="{00000000-0005-0000-0000-00002B080000}"/>
    <cellStyle name="Normal 26 4 2 2 2" xfId="2652" xr:uid="{00000000-0005-0000-0000-00002C080000}"/>
    <cellStyle name="Normal 26 4 2 3" xfId="2233" xr:uid="{00000000-0005-0000-0000-00002D080000}"/>
    <cellStyle name="Normal 26 4 3" xfId="1321" xr:uid="{00000000-0005-0000-0000-00002E080000}"/>
    <cellStyle name="Normal 26 4 3 2" xfId="2651" xr:uid="{00000000-0005-0000-0000-00002F080000}"/>
    <cellStyle name="Normal 26 4 4" xfId="1593" xr:uid="{00000000-0005-0000-0000-000030080000}"/>
    <cellStyle name="Normal 26 4 5" xfId="2016" xr:uid="{00000000-0005-0000-0000-000031080000}"/>
    <cellStyle name="Normal 26 5" xfId="1594" xr:uid="{00000000-0005-0000-0000-000032080000}"/>
    <cellStyle name="Normal 26 6" xfId="1595" xr:uid="{00000000-0005-0000-0000-000033080000}"/>
    <cellStyle name="Normal 26 7" xfId="1596" xr:uid="{00000000-0005-0000-0000-000034080000}"/>
    <cellStyle name="Normal 26 8" xfId="1597" xr:uid="{00000000-0005-0000-0000-000035080000}"/>
    <cellStyle name="Normal 26 9" xfId="1598" xr:uid="{00000000-0005-0000-0000-000036080000}"/>
    <cellStyle name="Normal 26_Weldon Valley Recharge" xfId="578" xr:uid="{00000000-0005-0000-0000-000037080000}"/>
    <cellStyle name="Normal 27" xfId="272" xr:uid="{00000000-0005-0000-0000-000038080000}"/>
    <cellStyle name="Normal 27 2" xfId="402" xr:uid="{00000000-0005-0000-0000-000039080000}"/>
    <cellStyle name="Normal 27 2 2" xfId="547" xr:uid="{00000000-0005-0000-0000-00003A080000}"/>
    <cellStyle name="Normal 27 3" xfId="318" xr:uid="{00000000-0005-0000-0000-00003B080000}"/>
    <cellStyle name="Normal 27 4" xfId="503" xr:uid="{00000000-0005-0000-0000-00003C080000}"/>
    <cellStyle name="Normal 27 4 2" xfId="891" xr:uid="{00000000-0005-0000-0000-00003D080000}"/>
    <cellStyle name="Normal 27 4 2 2" xfId="1324" xr:uid="{00000000-0005-0000-0000-00003E080000}"/>
    <cellStyle name="Normal 27 4 2 2 2" xfId="2654" xr:uid="{00000000-0005-0000-0000-00003F080000}"/>
    <cellStyle name="Normal 27 4 2 3" xfId="2234" xr:uid="{00000000-0005-0000-0000-000040080000}"/>
    <cellStyle name="Normal 27 4 3" xfId="1323" xr:uid="{00000000-0005-0000-0000-000041080000}"/>
    <cellStyle name="Normal 27 4 3 2" xfId="2653" xr:uid="{00000000-0005-0000-0000-000042080000}"/>
    <cellStyle name="Normal 27 4 4" xfId="2017" xr:uid="{00000000-0005-0000-0000-000043080000}"/>
    <cellStyle name="Normal 27 5" xfId="1444" xr:uid="{00000000-0005-0000-0000-000044080000}"/>
    <cellStyle name="Normal 27_Call Record" xfId="1599" xr:uid="{00000000-0005-0000-0000-000045080000}"/>
    <cellStyle name="Normal 28" xfId="273" xr:uid="{00000000-0005-0000-0000-000046080000}"/>
    <cellStyle name="Normal 28 10" xfId="1446" xr:uid="{00000000-0005-0000-0000-000047080000}"/>
    <cellStyle name="Normal 28 2" xfId="403" xr:uid="{00000000-0005-0000-0000-000048080000}"/>
    <cellStyle name="Normal 28 2 2" xfId="548" xr:uid="{00000000-0005-0000-0000-000049080000}"/>
    <cellStyle name="Normal 28 3" xfId="319" xr:uid="{00000000-0005-0000-0000-00004A080000}"/>
    <cellStyle name="Normal 28 3 2" xfId="1600" xr:uid="{00000000-0005-0000-0000-00004B080000}"/>
    <cellStyle name="Normal 28 4" xfId="505" xr:uid="{00000000-0005-0000-0000-00004C080000}"/>
    <cellStyle name="Normal 28 4 2" xfId="893" xr:uid="{00000000-0005-0000-0000-00004D080000}"/>
    <cellStyle name="Normal 28 4 2 2" xfId="1326" xr:uid="{00000000-0005-0000-0000-00004E080000}"/>
    <cellStyle name="Normal 28 4 2 2 2" xfId="2656" xr:uid="{00000000-0005-0000-0000-00004F080000}"/>
    <cellStyle name="Normal 28 4 2 3" xfId="2236" xr:uid="{00000000-0005-0000-0000-000050080000}"/>
    <cellStyle name="Normal 28 4 3" xfId="1325" xr:uid="{00000000-0005-0000-0000-000051080000}"/>
    <cellStyle name="Normal 28 4 3 2" xfId="2655" xr:uid="{00000000-0005-0000-0000-000052080000}"/>
    <cellStyle name="Normal 28 4 4" xfId="1601" xr:uid="{00000000-0005-0000-0000-000053080000}"/>
    <cellStyle name="Normal 28 4 5" xfId="2019" xr:uid="{00000000-0005-0000-0000-000054080000}"/>
    <cellStyle name="Normal 28 5" xfId="1602" xr:uid="{00000000-0005-0000-0000-000055080000}"/>
    <cellStyle name="Normal 28 6" xfId="1603" xr:uid="{00000000-0005-0000-0000-000056080000}"/>
    <cellStyle name="Normal 28 7" xfId="1604" xr:uid="{00000000-0005-0000-0000-000057080000}"/>
    <cellStyle name="Normal 28 8" xfId="1605" xr:uid="{00000000-0005-0000-0000-000058080000}"/>
    <cellStyle name="Normal 28 9" xfId="1606" xr:uid="{00000000-0005-0000-0000-000059080000}"/>
    <cellStyle name="Normal 28_Weldon Valley Recharge" xfId="579" xr:uid="{00000000-0005-0000-0000-00005A080000}"/>
    <cellStyle name="Normal 29" xfId="274" xr:uid="{00000000-0005-0000-0000-00005B080000}"/>
    <cellStyle name="Normal 29 10" xfId="1752" xr:uid="{00000000-0005-0000-0000-00005C080000}"/>
    <cellStyle name="Normal 29 11" xfId="1903" xr:uid="{00000000-0005-0000-0000-00005D080000}"/>
    <cellStyle name="Normal 29 2" xfId="404" xr:uid="{00000000-0005-0000-0000-00005E080000}"/>
    <cellStyle name="Normal 29 2 2" xfId="549" xr:uid="{00000000-0005-0000-0000-00005F080000}"/>
    <cellStyle name="Normal 29 2 3" xfId="860" xr:uid="{00000000-0005-0000-0000-000060080000}"/>
    <cellStyle name="Normal 29 2 3 2" xfId="1329" xr:uid="{00000000-0005-0000-0000-000061080000}"/>
    <cellStyle name="Normal 29 2 3 2 2" xfId="2659" xr:uid="{00000000-0005-0000-0000-000062080000}"/>
    <cellStyle name="Normal 29 2 3 3" xfId="2203" xr:uid="{00000000-0005-0000-0000-000063080000}"/>
    <cellStyle name="Normal 29 2 4" xfId="1328" xr:uid="{00000000-0005-0000-0000-000064080000}"/>
    <cellStyle name="Normal 29 2 4 2" xfId="2658" xr:uid="{00000000-0005-0000-0000-000065080000}"/>
    <cellStyle name="Normal 29 2 5" xfId="1794" xr:uid="{00000000-0005-0000-0000-000066080000}"/>
    <cellStyle name="Normal 29 2 6" xfId="1987" xr:uid="{00000000-0005-0000-0000-000067080000}"/>
    <cellStyle name="Normal 29 3" xfId="320" xr:uid="{00000000-0005-0000-0000-000068080000}"/>
    <cellStyle name="Normal 29 3 2" xfId="817" xr:uid="{00000000-0005-0000-0000-000069080000}"/>
    <cellStyle name="Normal 29 3 2 2" xfId="1331" xr:uid="{00000000-0005-0000-0000-00006A080000}"/>
    <cellStyle name="Normal 29 3 2 2 2" xfId="2661" xr:uid="{00000000-0005-0000-0000-00006B080000}"/>
    <cellStyle name="Normal 29 3 2 3" xfId="2161" xr:uid="{00000000-0005-0000-0000-00006C080000}"/>
    <cellStyle name="Normal 29 3 3" xfId="1330" xr:uid="{00000000-0005-0000-0000-00006D080000}"/>
    <cellStyle name="Normal 29 3 3 2" xfId="2660" xr:uid="{00000000-0005-0000-0000-00006E080000}"/>
    <cellStyle name="Normal 29 3 4" xfId="1607" xr:uid="{00000000-0005-0000-0000-00006F080000}"/>
    <cellStyle name="Normal 29 3 5" xfId="1945" xr:uid="{00000000-0005-0000-0000-000070080000}"/>
    <cellStyle name="Normal 29 4" xfId="486" xr:uid="{00000000-0005-0000-0000-000071080000}"/>
    <cellStyle name="Normal 29 4 2" xfId="1608" xr:uid="{00000000-0005-0000-0000-000072080000}"/>
    <cellStyle name="Normal 29 5" xfId="775" xr:uid="{00000000-0005-0000-0000-000073080000}"/>
    <cellStyle name="Normal 29 5 2" xfId="1332" xr:uid="{00000000-0005-0000-0000-000074080000}"/>
    <cellStyle name="Normal 29 5 2 2" xfId="2662" xr:uid="{00000000-0005-0000-0000-000075080000}"/>
    <cellStyle name="Normal 29 5 3" xfId="1609" xr:uid="{00000000-0005-0000-0000-000076080000}"/>
    <cellStyle name="Normal 29 5 4" xfId="2119" xr:uid="{00000000-0005-0000-0000-000077080000}"/>
    <cellStyle name="Normal 29 6" xfId="1327" xr:uid="{00000000-0005-0000-0000-000078080000}"/>
    <cellStyle name="Normal 29 6 2" xfId="1610" xr:uid="{00000000-0005-0000-0000-000079080000}"/>
    <cellStyle name="Normal 29 6 3" xfId="2657" xr:uid="{00000000-0005-0000-0000-00007A080000}"/>
    <cellStyle name="Normal 29 7" xfId="1611" xr:uid="{00000000-0005-0000-0000-00007B080000}"/>
    <cellStyle name="Normal 29 8" xfId="1612" xr:uid="{00000000-0005-0000-0000-00007C080000}"/>
    <cellStyle name="Normal 29 9" xfId="1613" xr:uid="{00000000-0005-0000-0000-00007D080000}"/>
    <cellStyle name="Normal 29_Weldon Valley Recharge" xfId="580" xr:uid="{00000000-0005-0000-0000-00007E080000}"/>
    <cellStyle name="Normal 3" xfId="16" xr:uid="{00000000-0005-0000-0000-00007F080000}"/>
    <cellStyle name="Normal 3 10" xfId="1692" xr:uid="{00000000-0005-0000-0000-000080080000}"/>
    <cellStyle name="Normal 3 2" xfId="17" xr:uid="{00000000-0005-0000-0000-000081080000}"/>
    <cellStyle name="Normal 3 2 2" xfId="112" xr:uid="{00000000-0005-0000-0000-000082080000}"/>
    <cellStyle name="Normal 3 2 3" xfId="98" xr:uid="{00000000-0005-0000-0000-000083080000}"/>
    <cellStyle name="Normal 3 2 4" xfId="78" xr:uid="{00000000-0005-0000-0000-000084080000}"/>
    <cellStyle name="Normal 3 2 5" xfId="645" xr:uid="{00000000-0005-0000-0000-000085080000}"/>
    <cellStyle name="Normal 3 2 5 2" xfId="922" xr:uid="{00000000-0005-0000-0000-000086080000}"/>
    <cellStyle name="Normal 3 2 5 2 2" xfId="1334" xr:uid="{00000000-0005-0000-0000-000087080000}"/>
    <cellStyle name="Normal 3 2 5 2 2 2" xfId="2664" xr:uid="{00000000-0005-0000-0000-000088080000}"/>
    <cellStyle name="Normal 3 2 5 2 3" xfId="2253" xr:uid="{00000000-0005-0000-0000-000089080000}"/>
    <cellStyle name="Normal 3 2 5 3" xfId="1333" xr:uid="{00000000-0005-0000-0000-00008A080000}"/>
    <cellStyle name="Normal 3 2 5 3 2" xfId="2663" xr:uid="{00000000-0005-0000-0000-00008B080000}"/>
    <cellStyle name="Normal 3 2 5 4" xfId="2036" xr:uid="{00000000-0005-0000-0000-00008C080000}"/>
    <cellStyle name="Normal 3 2 6" xfId="688" xr:uid="{00000000-0005-0000-0000-00008D080000}"/>
    <cellStyle name="Normal 3 2 7" xfId="1614" xr:uid="{00000000-0005-0000-0000-00008E080000}"/>
    <cellStyle name="Normal 3 3" xfId="18" xr:uid="{00000000-0005-0000-0000-00008F080000}"/>
    <cellStyle name="Normal 3 3 2" xfId="113" xr:uid="{00000000-0005-0000-0000-000090080000}"/>
    <cellStyle name="Normal 3 3 3" xfId="99" xr:uid="{00000000-0005-0000-0000-000091080000}"/>
    <cellStyle name="Normal 3 3 4" xfId="79" xr:uid="{00000000-0005-0000-0000-000092080000}"/>
    <cellStyle name="Normal 3 3 5" xfId="644" xr:uid="{00000000-0005-0000-0000-000093080000}"/>
    <cellStyle name="Normal 3 3 6" xfId="1615" xr:uid="{00000000-0005-0000-0000-000094080000}"/>
    <cellStyle name="Normal 3 4" xfId="225" xr:uid="{00000000-0005-0000-0000-000095080000}"/>
    <cellStyle name="Normal 3 4 2" xfId="1616" xr:uid="{00000000-0005-0000-0000-000096080000}"/>
    <cellStyle name="Normal 3 5" xfId="415" xr:uid="{00000000-0005-0000-0000-000097080000}"/>
    <cellStyle name="Normal 3 5 2" xfId="1617" xr:uid="{00000000-0005-0000-0000-000098080000}"/>
    <cellStyle name="Normal 3 6" xfId="458" xr:uid="{00000000-0005-0000-0000-000099080000}"/>
    <cellStyle name="Normal 3 6 2" xfId="882" xr:uid="{00000000-0005-0000-0000-00009A080000}"/>
    <cellStyle name="Normal 3 6 2 2" xfId="1336" xr:uid="{00000000-0005-0000-0000-00009B080000}"/>
    <cellStyle name="Normal 3 6 2 2 2" xfId="2666" xr:uid="{00000000-0005-0000-0000-00009C080000}"/>
    <cellStyle name="Normal 3 6 2 3" xfId="2225" xr:uid="{00000000-0005-0000-0000-00009D080000}"/>
    <cellStyle name="Normal 3 6 3" xfId="1335" xr:uid="{00000000-0005-0000-0000-00009E080000}"/>
    <cellStyle name="Normal 3 6 3 2" xfId="2665" xr:uid="{00000000-0005-0000-0000-00009F080000}"/>
    <cellStyle name="Normal 3 6 4" xfId="1618" xr:uid="{00000000-0005-0000-0000-0000A0080000}"/>
    <cellStyle name="Normal 3 6 5" xfId="2009" xr:uid="{00000000-0005-0000-0000-0000A1080000}"/>
    <cellStyle name="Normal 3 7" xfId="550" xr:uid="{00000000-0005-0000-0000-0000A2080000}"/>
    <cellStyle name="Normal 3 7 2" xfId="1619" xr:uid="{00000000-0005-0000-0000-0000A3080000}"/>
    <cellStyle name="Normal 3 8" xfId="587" xr:uid="{00000000-0005-0000-0000-0000A4080000}"/>
    <cellStyle name="Normal 3 8 2" xfId="1620" xr:uid="{00000000-0005-0000-0000-0000A5080000}"/>
    <cellStyle name="Normal 3 9" xfId="1621" xr:uid="{00000000-0005-0000-0000-0000A6080000}"/>
    <cellStyle name="Normal 3_Barr Release Limit Check Sheet" xfId="19" xr:uid="{00000000-0005-0000-0000-0000A7080000}"/>
    <cellStyle name="Normal 30" xfId="275" xr:uid="{00000000-0005-0000-0000-0000A8080000}"/>
    <cellStyle name="Normal 30 10" xfId="1753" xr:uid="{00000000-0005-0000-0000-0000A9080000}"/>
    <cellStyle name="Normal 30 11" xfId="1904" xr:uid="{00000000-0005-0000-0000-0000AA080000}"/>
    <cellStyle name="Normal 30 2" xfId="405" xr:uid="{00000000-0005-0000-0000-0000AB080000}"/>
    <cellStyle name="Normal 30 2 2" xfId="551" xr:uid="{00000000-0005-0000-0000-0000AC080000}"/>
    <cellStyle name="Normal 30 2 3" xfId="861" xr:uid="{00000000-0005-0000-0000-0000AD080000}"/>
    <cellStyle name="Normal 30 2 3 2" xfId="1339" xr:uid="{00000000-0005-0000-0000-0000AE080000}"/>
    <cellStyle name="Normal 30 2 3 2 2" xfId="2669" xr:uid="{00000000-0005-0000-0000-0000AF080000}"/>
    <cellStyle name="Normal 30 2 3 3" xfId="2204" xr:uid="{00000000-0005-0000-0000-0000B0080000}"/>
    <cellStyle name="Normal 30 2 4" xfId="1338" xr:uid="{00000000-0005-0000-0000-0000B1080000}"/>
    <cellStyle name="Normal 30 2 4 2" xfId="2668" xr:uid="{00000000-0005-0000-0000-0000B2080000}"/>
    <cellStyle name="Normal 30 2 5" xfId="1795" xr:uid="{00000000-0005-0000-0000-0000B3080000}"/>
    <cellStyle name="Normal 30 2 6" xfId="1988" xr:uid="{00000000-0005-0000-0000-0000B4080000}"/>
    <cellStyle name="Normal 30 3" xfId="321" xr:uid="{00000000-0005-0000-0000-0000B5080000}"/>
    <cellStyle name="Normal 30 3 2" xfId="818" xr:uid="{00000000-0005-0000-0000-0000B6080000}"/>
    <cellStyle name="Normal 30 3 2 2" xfId="1341" xr:uid="{00000000-0005-0000-0000-0000B7080000}"/>
    <cellStyle name="Normal 30 3 2 2 2" xfId="2671" xr:uid="{00000000-0005-0000-0000-0000B8080000}"/>
    <cellStyle name="Normal 30 3 2 3" xfId="2162" xr:uid="{00000000-0005-0000-0000-0000B9080000}"/>
    <cellStyle name="Normal 30 3 3" xfId="1340" xr:uid="{00000000-0005-0000-0000-0000BA080000}"/>
    <cellStyle name="Normal 30 3 3 2" xfId="2670" xr:uid="{00000000-0005-0000-0000-0000BB080000}"/>
    <cellStyle name="Normal 30 3 4" xfId="1622" xr:uid="{00000000-0005-0000-0000-0000BC080000}"/>
    <cellStyle name="Normal 30 3 5" xfId="1946" xr:uid="{00000000-0005-0000-0000-0000BD080000}"/>
    <cellStyle name="Normal 30 4" xfId="485" xr:uid="{00000000-0005-0000-0000-0000BE080000}"/>
    <cellStyle name="Normal 30 4 2" xfId="1623" xr:uid="{00000000-0005-0000-0000-0000BF080000}"/>
    <cellStyle name="Normal 30 5" xfId="776" xr:uid="{00000000-0005-0000-0000-0000C0080000}"/>
    <cellStyle name="Normal 30 5 2" xfId="1342" xr:uid="{00000000-0005-0000-0000-0000C1080000}"/>
    <cellStyle name="Normal 30 5 2 2" xfId="2672" xr:uid="{00000000-0005-0000-0000-0000C2080000}"/>
    <cellStyle name="Normal 30 5 3" xfId="1624" xr:uid="{00000000-0005-0000-0000-0000C3080000}"/>
    <cellStyle name="Normal 30 5 4" xfId="2120" xr:uid="{00000000-0005-0000-0000-0000C4080000}"/>
    <cellStyle name="Normal 30 6" xfId="1337" xr:uid="{00000000-0005-0000-0000-0000C5080000}"/>
    <cellStyle name="Normal 30 6 2" xfId="1625" xr:uid="{00000000-0005-0000-0000-0000C6080000}"/>
    <cellStyle name="Normal 30 6 3" xfId="2667" xr:uid="{00000000-0005-0000-0000-0000C7080000}"/>
    <cellStyle name="Normal 30 7" xfId="1626" xr:uid="{00000000-0005-0000-0000-0000C8080000}"/>
    <cellStyle name="Normal 30 8" xfId="1627" xr:uid="{00000000-0005-0000-0000-0000C9080000}"/>
    <cellStyle name="Normal 30 9" xfId="1628" xr:uid="{00000000-0005-0000-0000-0000CA080000}"/>
    <cellStyle name="Normal 30_Weldon Valley Recharge" xfId="581" xr:uid="{00000000-0005-0000-0000-0000CB080000}"/>
    <cellStyle name="Normal 31" xfId="276" xr:uid="{00000000-0005-0000-0000-0000CC080000}"/>
    <cellStyle name="Normal 31 10" xfId="1754" xr:uid="{00000000-0005-0000-0000-0000CD080000}"/>
    <cellStyle name="Normal 31 11" xfId="1905" xr:uid="{00000000-0005-0000-0000-0000CE080000}"/>
    <cellStyle name="Normal 31 2" xfId="406" xr:uid="{00000000-0005-0000-0000-0000CF080000}"/>
    <cellStyle name="Normal 31 2 2" xfId="552" xr:uid="{00000000-0005-0000-0000-0000D0080000}"/>
    <cellStyle name="Normal 31 2 3" xfId="862" xr:uid="{00000000-0005-0000-0000-0000D1080000}"/>
    <cellStyle name="Normal 31 2 3 2" xfId="1345" xr:uid="{00000000-0005-0000-0000-0000D2080000}"/>
    <cellStyle name="Normal 31 2 3 2 2" xfId="2675" xr:uid="{00000000-0005-0000-0000-0000D3080000}"/>
    <cellStyle name="Normal 31 2 3 3" xfId="2205" xr:uid="{00000000-0005-0000-0000-0000D4080000}"/>
    <cellStyle name="Normal 31 2 4" xfId="1344" xr:uid="{00000000-0005-0000-0000-0000D5080000}"/>
    <cellStyle name="Normal 31 2 4 2" xfId="2674" xr:uid="{00000000-0005-0000-0000-0000D6080000}"/>
    <cellStyle name="Normal 31 2 5" xfId="1796" xr:uid="{00000000-0005-0000-0000-0000D7080000}"/>
    <cellStyle name="Normal 31 2 6" xfId="1989" xr:uid="{00000000-0005-0000-0000-0000D8080000}"/>
    <cellStyle name="Normal 31 3" xfId="322" xr:uid="{00000000-0005-0000-0000-0000D9080000}"/>
    <cellStyle name="Normal 31 3 2" xfId="819" xr:uid="{00000000-0005-0000-0000-0000DA080000}"/>
    <cellStyle name="Normal 31 3 2 2" xfId="1347" xr:uid="{00000000-0005-0000-0000-0000DB080000}"/>
    <cellStyle name="Normal 31 3 2 2 2" xfId="2677" xr:uid="{00000000-0005-0000-0000-0000DC080000}"/>
    <cellStyle name="Normal 31 3 2 3" xfId="2163" xr:uid="{00000000-0005-0000-0000-0000DD080000}"/>
    <cellStyle name="Normal 31 3 3" xfId="1346" xr:uid="{00000000-0005-0000-0000-0000DE080000}"/>
    <cellStyle name="Normal 31 3 3 2" xfId="2676" xr:uid="{00000000-0005-0000-0000-0000DF080000}"/>
    <cellStyle name="Normal 31 3 4" xfId="1629" xr:uid="{00000000-0005-0000-0000-0000E0080000}"/>
    <cellStyle name="Normal 31 3 5" xfId="1947" xr:uid="{00000000-0005-0000-0000-0000E1080000}"/>
    <cellStyle name="Normal 31 4" xfId="482" xr:uid="{00000000-0005-0000-0000-0000E2080000}"/>
    <cellStyle name="Normal 31 4 2" xfId="1630" xr:uid="{00000000-0005-0000-0000-0000E3080000}"/>
    <cellStyle name="Normal 31 5" xfId="777" xr:uid="{00000000-0005-0000-0000-0000E4080000}"/>
    <cellStyle name="Normal 31 5 2" xfId="1348" xr:uid="{00000000-0005-0000-0000-0000E5080000}"/>
    <cellStyle name="Normal 31 5 2 2" xfId="2678" xr:uid="{00000000-0005-0000-0000-0000E6080000}"/>
    <cellStyle name="Normal 31 5 3" xfId="1631" xr:uid="{00000000-0005-0000-0000-0000E7080000}"/>
    <cellStyle name="Normal 31 5 4" xfId="2121" xr:uid="{00000000-0005-0000-0000-0000E8080000}"/>
    <cellStyle name="Normal 31 6" xfId="1343" xr:uid="{00000000-0005-0000-0000-0000E9080000}"/>
    <cellStyle name="Normal 31 6 2" xfId="1632" xr:uid="{00000000-0005-0000-0000-0000EA080000}"/>
    <cellStyle name="Normal 31 6 3" xfId="2673" xr:uid="{00000000-0005-0000-0000-0000EB080000}"/>
    <cellStyle name="Normal 31 7" xfId="1633" xr:uid="{00000000-0005-0000-0000-0000EC080000}"/>
    <cellStyle name="Normal 31 8" xfId="1634" xr:uid="{00000000-0005-0000-0000-0000ED080000}"/>
    <cellStyle name="Normal 31 9" xfId="1635" xr:uid="{00000000-0005-0000-0000-0000EE080000}"/>
    <cellStyle name="Normal 31_Weldon Valley Recharge" xfId="582" xr:uid="{00000000-0005-0000-0000-0000EF080000}"/>
    <cellStyle name="Normal 32" xfId="277" xr:uid="{00000000-0005-0000-0000-0000F0080000}"/>
    <cellStyle name="Normal 32 10" xfId="1755" xr:uid="{00000000-0005-0000-0000-0000F1080000}"/>
    <cellStyle name="Normal 32 11" xfId="1906" xr:uid="{00000000-0005-0000-0000-0000F2080000}"/>
    <cellStyle name="Normal 32 2" xfId="407" xr:uid="{00000000-0005-0000-0000-0000F3080000}"/>
    <cellStyle name="Normal 32 2 2" xfId="553" xr:uid="{00000000-0005-0000-0000-0000F4080000}"/>
    <cellStyle name="Normal 32 2 3" xfId="863" xr:uid="{00000000-0005-0000-0000-0000F5080000}"/>
    <cellStyle name="Normal 32 2 3 2" xfId="1351" xr:uid="{00000000-0005-0000-0000-0000F6080000}"/>
    <cellStyle name="Normal 32 2 3 2 2" xfId="2681" xr:uid="{00000000-0005-0000-0000-0000F7080000}"/>
    <cellStyle name="Normal 32 2 3 3" xfId="2206" xr:uid="{00000000-0005-0000-0000-0000F8080000}"/>
    <cellStyle name="Normal 32 2 4" xfId="1350" xr:uid="{00000000-0005-0000-0000-0000F9080000}"/>
    <cellStyle name="Normal 32 2 4 2" xfId="2680" xr:uid="{00000000-0005-0000-0000-0000FA080000}"/>
    <cellStyle name="Normal 32 2 5" xfId="1797" xr:uid="{00000000-0005-0000-0000-0000FB080000}"/>
    <cellStyle name="Normal 32 2 6" xfId="1990" xr:uid="{00000000-0005-0000-0000-0000FC080000}"/>
    <cellStyle name="Normal 32 3" xfId="323" xr:uid="{00000000-0005-0000-0000-0000FD080000}"/>
    <cellStyle name="Normal 32 3 2" xfId="820" xr:uid="{00000000-0005-0000-0000-0000FE080000}"/>
    <cellStyle name="Normal 32 3 2 2" xfId="1353" xr:uid="{00000000-0005-0000-0000-0000FF080000}"/>
    <cellStyle name="Normal 32 3 2 2 2" xfId="2683" xr:uid="{00000000-0005-0000-0000-000000090000}"/>
    <cellStyle name="Normal 32 3 2 3" xfId="2164" xr:uid="{00000000-0005-0000-0000-000001090000}"/>
    <cellStyle name="Normal 32 3 3" xfId="1352" xr:uid="{00000000-0005-0000-0000-000002090000}"/>
    <cellStyle name="Normal 32 3 3 2" xfId="2682" xr:uid="{00000000-0005-0000-0000-000003090000}"/>
    <cellStyle name="Normal 32 3 4" xfId="1636" xr:uid="{00000000-0005-0000-0000-000004090000}"/>
    <cellStyle name="Normal 32 3 5" xfId="1948" xr:uid="{00000000-0005-0000-0000-000005090000}"/>
    <cellStyle name="Normal 32 4" xfId="484" xr:uid="{00000000-0005-0000-0000-000006090000}"/>
    <cellStyle name="Normal 32 4 2" xfId="1637" xr:uid="{00000000-0005-0000-0000-000007090000}"/>
    <cellStyle name="Normal 32 5" xfId="778" xr:uid="{00000000-0005-0000-0000-000008090000}"/>
    <cellStyle name="Normal 32 5 2" xfId="1354" xr:uid="{00000000-0005-0000-0000-000009090000}"/>
    <cellStyle name="Normal 32 5 2 2" xfId="2684" xr:uid="{00000000-0005-0000-0000-00000A090000}"/>
    <cellStyle name="Normal 32 5 3" xfId="1638" xr:uid="{00000000-0005-0000-0000-00000B090000}"/>
    <cellStyle name="Normal 32 5 4" xfId="2122" xr:uid="{00000000-0005-0000-0000-00000C090000}"/>
    <cellStyle name="Normal 32 6" xfId="1349" xr:uid="{00000000-0005-0000-0000-00000D090000}"/>
    <cellStyle name="Normal 32 6 2" xfId="1639" xr:uid="{00000000-0005-0000-0000-00000E090000}"/>
    <cellStyle name="Normal 32 6 3" xfId="2679" xr:uid="{00000000-0005-0000-0000-00000F090000}"/>
    <cellStyle name="Normal 32 7" xfId="1640" xr:uid="{00000000-0005-0000-0000-000010090000}"/>
    <cellStyle name="Normal 32 8" xfId="1641" xr:uid="{00000000-0005-0000-0000-000011090000}"/>
    <cellStyle name="Normal 32 9" xfId="1642" xr:uid="{00000000-0005-0000-0000-000012090000}"/>
    <cellStyle name="Normal 32_Weldon Valley Recharge" xfId="583" xr:uid="{00000000-0005-0000-0000-000013090000}"/>
    <cellStyle name="Normal 33" xfId="349" xr:uid="{00000000-0005-0000-0000-000014090000}"/>
    <cellStyle name="Normal 33 2" xfId="554" xr:uid="{00000000-0005-0000-0000-000015090000}"/>
    <cellStyle name="Normal 33 3" xfId="489" xr:uid="{00000000-0005-0000-0000-000016090000}"/>
    <cellStyle name="Normal 33 3 2" xfId="1643" xr:uid="{00000000-0005-0000-0000-000017090000}"/>
    <cellStyle name="Normal 33 4" xfId="823" xr:uid="{00000000-0005-0000-0000-000018090000}"/>
    <cellStyle name="Normal 33 4 2" xfId="1644" xr:uid="{00000000-0005-0000-0000-000019090000}"/>
    <cellStyle name="Normal 33 5" xfId="1645" xr:uid="{00000000-0005-0000-0000-00001A090000}"/>
    <cellStyle name="Normal 33 6" xfId="1646" xr:uid="{00000000-0005-0000-0000-00001B090000}"/>
    <cellStyle name="Normal 33 7" xfId="1647" xr:uid="{00000000-0005-0000-0000-00001C090000}"/>
    <cellStyle name="Normal 33 8" xfId="1648" xr:uid="{00000000-0005-0000-0000-00001D090000}"/>
    <cellStyle name="Normal 33 9" xfId="1649" xr:uid="{00000000-0005-0000-0000-00001E090000}"/>
    <cellStyle name="Normal 33_Weldon Valley Recharge" xfId="584" xr:uid="{00000000-0005-0000-0000-00001F090000}"/>
    <cellStyle name="Normal 34" xfId="416" xr:uid="{00000000-0005-0000-0000-000020090000}"/>
    <cellStyle name="Normal 34 2" xfId="483" xr:uid="{00000000-0005-0000-0000-000021090000}"/>
    <cellStyle name="Normal 34 3" xfId="864" xr:uid="{00000000-0005-0000-0000-000022090000}"/>
    <cellStyle name="Normal 34 3 2" xfId="1356" xr:uid="{00000000-0005-0000-0000-000023090000}"/>
    <cellStyle name="Normal 34 3 2 2" xfId="2686" xr:uid="{00000000-0005-0000-0000-000024090000}"/>
    <cellStyle name="Normal 34 3 3" xfId="2207" xr:uid="{00000000-0005-0000-0000-000025090000}"/>
    <cellStyle name="Normal 34 4" xfId="1355" xr:uid="{00000000-0005-0000-0000-000026090000}"/>
    <cellStyle name="Normal 34 4 2" xfId="2685" xr:uid="{00000000-0005-0000-0000-000027090000}"/>
    <cellStyle name="Normal 34 5" xfId="1811" xr:uid="{00000000-0005-0000-0000-000028090000}"/>
    <cellStyle name="Normal 34 6" xfId="1991" xr:uid="{00000000-0005-0000-0000-000029090000}"/>
    <cellStyle name="Normal 35" xfId="419" xr:uid="{00000000-0005-0000-0000-00002A090000}"/>
    <cellStyle name="Normal 35 2" xfId="487" xr:uid="{00000000-0005-0000-0000-00002B090000}"/>
    <cellStyle name="Normal 35 3" xfId="865" xr:uid="{00000000-0005-0000-0000-00002C090000}"/>
    <cellStyle name="Normal 35 3 2" xfId="1358" xr:uid="{00000000-0005-0000-0000-00002D090000}"/>
    <cellStyle name="Normal 35 3 2 2" xfId="2688" xr:uid="{00000000-0005-0000-0000-00002E090000}"/>
    <cellStyle name="Normal 35 3 3" xfId="2208" xr:uid="{00000000-0005-0000-0000-00002F090000}"/>
    <cellStyle name="Normal 35 4" xfId="1357" xr:uid="{00000000-0005-0000-0000-000030090000}"/>
    <cellStyle name="Normal 35 4 2" xfId="2687" xr:uid="{00000000-0005-0000-0000-000031090000}"/>
    <cellStyle name="Normal 35 5" xfId="1812" xr:uid="{00000000-0005-0000-0000-000032090000}"/>
    <cellStyle name="Normal 35 6" xfId="1992" xr:uid="{00000000-0005-0000-0000-000033090000}"/>
    <cellStyle name="Normal 36" xfId="420" xr:uid="{00000000-0005-0000-0000-000034090000}"/>
    <cellStyle name="Normal 36 2" xfId="491" xr:uid="{00000000-0005-0000-0000-000035090000}"/>
    <cellStyle name="Normal 36 3" xfId="866" xr:uid="{00000000-0005-0000-0000-000036090000}"/>
    <cellStyle name="Normal 36 3 2" xfId="1360" xr:uid="{00000000-0005-0000-0000-000037090000}"/>
    <cellStyle name="Normal 36 3 2 2" xfId="2690" xr:uid="{00000000-0005-0000-0000-000038090000}"/>
    <cellStyle name="Normal 36 3 3" xfId="2209" xr:uid="{00000000-0005-0000-0000-000039090000}"/>
    <cellStyle name="Normal 36 4" xfId="1359" xr:uid="{00000000-0005-0000-0000-00003A090000}"/>
    <cellStyle name="Normal 36 4 2" xfId="2689" xr:uid="{00000000-0005-0000-0000-00003B090000}"/>
    <cellStyle name="Normal 36 5" xfId="1813" xr:uid="{00000000-0005-0000-0000-00003C090000}"/>
    <cellStyle name="Normal 36 6" xfId="1993" xr:uid="{00000000-0005-0000-0000-00003D090000}"/>
    <cellStyle name="Normal 37" xfId="421" xr:uid="{00000000-0005-0000-0000-00003E090000}"/>
    <cellStyle name="Normal 37 2" xfId="493" xr:uid="{00000000-0005-0000-0000-00003F090000}"/>
    <cellStyle name="Normal 37 3" xfId="867" xr:uid="{00000000-0005-0000-0000-000040090000}"/>
    <cellStyle name="Normal 37 3 2" xfId="1362" xr:uid="{00000000-0005-0000-0000-000041090000}"/>
    <cellStyle name="Normal 37 3 2 2" xfId="2692" xr:uid="{00000000-0005-0000-0000-000042090000}"/>
    <cellStyle name="Normal 37 3 3" xfId="2210" xr:uid="{00000000-0005-0000-0000-000043090000}"/>
    <cellStyle name="Normal 37 4" xfId="1361" xr:uid="{00000000-0005-0000-0000-000044090000}"/>
    <cellStyle name="Normal 37 4 2" xfId="2691" xr:uid="{00000000-0005-0000-0000-000045090000}"/>
    <cellStyle name="Normal 37 5" xfId="1814" xr:uid="{00000000-0005-0000-0000-000046090000}"/>
    <cellStyle name="Normal 37 6" xfId="1994" xr:uid="{00000000-0005-0000-0000-000047090000}"/>
    <cellStyle name="Normal 38" xfId="422" xr:uid="{00000000-0005-0000-0000-000048090000}"/>
    <cellStyle name="Normal 38 2" xfId="492" xr:uid="{00000000-0005-0000-0000-000049090000}"/>
    <cellStyle name="Normal 38 3" xfId="868" xr:uid="{00000000-0005-0000-0000-00004A090000}"/>
    <cellStyle name="Normal 38 3 2" xfId="1364" xr:uid="{00000000-0005-0000-0000-00004B090000}"/>
    <cellStyle name="Normal 38 3 2 2" xfId="2694" xr:uid="{00000000-0005-0000-0000-00004C090000}"/>
    <cellStyle name="Normal 38 3 3" xfId="2211" xr:uid="{00000000-0005-0000-0000-00004D090000}"/>
    <cellStyle name="Normal 38 4" xfId="1363" xr:uid="{00000000-0005-0000-0000-00004E090000}"/>
    <cellStyle name="Normal 38 4 2" xfId="2693" xr:uid="{00000000-0005-0000-0000-00004F090000}"/>
    <cellStyle name="Normal 38 5" xfId="1815" xr:uid="{00000000-0005-0000-0000-000050090000}"/>
    <cellStyle name="Normal 38 6" xfId="1995" xr:uid="{00000000-0005-0000-0000-000051090000}"/>
    <cellStyle name="Normal 39" xfId="423" xr:uid="{00000000-0005-0000-0000-000052090000}"/>
    <cellStyle name="Normal 39 2" xfId="494" xr:uid="{00000000-0005-0000-0000-000053090000}"/>
    <cellStyle name="Normal 39 3" xfId="869" xr:uid="{00000000-0005-0000-0000-000054090000}"/>
    <cellStyle name="Normal 39 3 2" xfId="1366" xr:uid="{00000000-0005-0000-0000-000055090000}"/>
    <cellStyle name="Normal 39 3 2 2" xfId="2696" xr:uid="{00000000-0005-0000-0000-000056090000}"/>
    <cellStyle name="Normal 39 3 3" xfId="2212" xr:uid="{00000000-0005-0000-0000-000057090000}"/>
    <cellStyle name="Normal 39 4" xfId="1365" xr:uid="{00000000-0005-0000-0000-000058090000}"/>
    <cellStyle name="Normal 39 4 2" xfId="2695" xr:uid="{00000000-0005-0000-0000-000059090000}"/>
    <cellStyle name="Normal 39 5" xfId="1816" xr:uid="{00000000-0005-0000-0000-00005A090000}"/>
    <cellStyle name="Normal 39 6" xfId="1996" xr:uid="{00000000-0005-0000-0000-00005B090000}"/>
    <cellStyle name="Normal 4" xfId="20" xr:uid="{00000000-0005-0000-0000-00005C090000}"/>
    <cellStyle name="Normal 4 10" xfId="1693" xr:uid="{00000000-0005-0000-0000-00005D090000}"/>
    <cellStyle name="Normal 4 2" xfId="114" xr:uid="{00000000-0005-0000-0000-00005E090000}"/>
    <cellStyle name="Normal 4 2 2" xfId="685" xr:uid="{00000000-0005-0000-0000-00005F090000}"/>
    <cellStyle name="Normal 4 2 2 2" xfId="961" xr:uid="{00000000-0005-0000-0000-000060090000}"/>
    <cellStyle name="Normal 4 2 2 2 2" xfId="1368" xr:uid="{00000000-0005-0000-0000-000061090000}"/>
    <cellStyle name="Normal 4 2 2 2 2 2" xfId="2698" xr:uid="{00000000-0005-0000-0000-000062090000}"/>
    <cellStyle name="Normal 4 2 2 2 3" xfId="2292" xr:uid="{00000000-0005-0000-0000-000063090000}"/>
    <cellStyle name="Normal 4 2 2 3" xfId="1367" xr:uid="{00000000-0005-0000-0000-000064090000}"/>
    <cellStyle name="Normal 4 2 2 3 2" xfId="2697" xr:uid="{00000000-0005-0000-0000-000065090000}"/>
    <cellStyle name="Normal 4 2 2 4" xfId="2075" xr:uid="{00000000-0005-0000-0000-000066090000}"/>
    <cellStyle name="Normal 4 2 3" xfId="1405" xr:uid="{00000000-0005-0000-0000-000067090000}"/>
    <cellStyle name="Normal 4 2 3 2" xfId="2723" xr:uid="{00000000-0005-0000-0000-000068090000}"/>
    <cellStyle name="Normal 4 2 4" xfId="1650" xr:uid="{00000000-0005-0000-0000-000069090000}"/>
    <cellStyle name="Normal 4 3" xfId="100" xr:uid="{00000000-0005-0000-0000-00006A090000}"/>
    <cellStyle name="Normal 4 3 2" xfId="1651" xr:uid="{00000000-0005-0000-0000-00006B090000}"/>
    <cellStyle name="Normal 4 4" xfId="80" xr:uid="{00000000-0005-0000-0000-00006C090000}"/>
    <cellStyle name="Normal 4 4 2" xfId="507" xr:uid="{00000000-0005-0000-0000-00006D090000}"/>
    <cellStyle name="Normal 4 4 2 2" xfId="894" xr:uid="{00000000-0005-0000-0000-00006E090000}"/>
    <cellStyle name="Normal 4 4 3" xfId="1447" xr:uid="{00000000-0005-0000-0000-00006F090000}"/>
    <cellStyle name="Normal 4 5" xfId="226" xr:uid="{00000000-0005-0000-0000-000070090000}"/>
    <cellStyle name="Normal 4 5 2" xfId="1652" xr:uid="{00000000-0005-0000-0000-000071090000}"/>
    <cellStyle name="Normal 4 6" xfId="466" xr:uid="{00000000-0005-0000-0000-000072090000}"/>
    <cellStyle name="Normal 4 6 2" xfId="886" xr:uid="{00000000-0005-0000-0000-000073090000}"/>
    <cellStyle name="Normal 4 6 2 2" xfId="1370" xr:uid="{00000000-0005-0000-0000-000074090000}"/>
    <cellStyle name="Normal 4 6 2 2 2" xfId="2700" xr:uid="{00000000-0005-0000-0000-000075090000}"/>
    <cellStyle name="Normal 4 6 2 3" xfId="2229" xr:uid="{00000000-0005-0000-0000-000076090000}"/>
    <cellStyle name="Normal 4 6 3" xfId="1369" xr:uid="{00000000-0005-0000-0000-000077090000}"/>
    <cellStyle name="Normal 4 6 3 2" xfId="2699" xr:uid="{00000000-0005-0000-0000-000078090000}"/>
    <cellStyle name="Normal 4 6 4" xfId="1653" xr:uid="{00000000-0005-0000-0000-000079090000}"/>
    <cellStyle name="Normal 4 6 5" xfId="2012" xr:uid="{00000000-0005-0000-0000-00007A090000}"/>
    <cellStyle name="Normal 4 7" xfId="516" xr:uid="{00000000-0005-0000-0000-00007B090000}"/>
    <cellStyle name="Normal 4 7 2" xfId="1654" xr:uid="{00000000-0005-0000-0000-00007C090000}"/>
    <cellStyle name="Normal 4 8" xfId="1655" xr:uid="{00000000-0005-0000-0000-00007D090000}"/>
    <cellStyle name="Normal 4 9" xfId="1656" xr:uid="{00000000-0005-0000-0000-00007E090000}"/>
    <cellStyle name="Normal 40" xfId="459" xr:uid="{00000000-0005-0000-0000-00007F090000}"/>
    <cellStyle name="Normal 40 2" xfId="564" xr:uid="{00000000-0005-0000-0000-000080090000}"/>
    <cellStyle name="Normal 40 3" xfId="883" xr:uid="{00000000-0005-0000-0000-000081090000}"/>
    <cellStyle name="Normal 40 3 2" xfId="1372" xr:uid="{00000000-0005-0000-0000-000082090000}"/>
    <cellStyle name="Normal 40 3 2 2" xfId="2702" xr:uid="{00000000-0005-0000-0000-000083090000}"/>
    <cellStyle name="Normal 40 3 3" xfId="2226" xr:uid="{00000000-0005-0000-0000-000084090000}"/>
    <cellStyle name="Normal 40 4" xfId="1371" xr:uid="{00000000-0005-0000-0000-000085090000}"/>
    <cellStyle name="Normal 40 4 2" xfId="2701" xr:uid="{00000000-0005-0000-0000-000086090000}"/>
    <cellStyle name="Normal 40 5" xfId="1817" xr:uid="{00000000-0005-0000-0000-000087090000}"/>
    <cellStyle name="Normal 40 6" xfId="2010" xr:uid="{00000000-0005-0000-0000-000088090000}"/>
    <cellStyle name="Normal 41" xfId="565" xr:uid="{00000000-0005-0000-0000-000089090000}"/>
    <cellStyle name="Normal 41 2" xfId="1819" xr:uid="{00000000-0005-0000-0000-00008A090000}"/>
    <cellStyle name="Normal 42" xfId="566" xr:uid="{00000000-0005-0000-0000-00008B090000}"/>
    <cellStyle name="Normal 43" xfId="586" xr:uid="{00000000-0005-0000-0000-00008C090000}"/>
    <cellStyle name="Normal 43 2" xfId="906" xr:uid="{00000000-0005-0000-0000-00008D090000}"/>
    <cellStyle name="Normal 43 2 2" xfId="1374" xr:uid="{00000000-0005-0000-0000-00008E090000}"/>
    <cellStyle name="Normal 43 2 2 2" xfId="2704" xr:uid="{00000000-0005-0000-0000-00008F090000}"/>
    <cellStyle name="Normal 43 2 3" xfId="2237" xr:uid="{00000000-0005-0000-0000-000090090000}"/>
    <cellStyle name="Normal 43 3" xfId="1373" xr:uid="{00000000-0005-0000-0000-000091090000}"/>
    <cellStyle name="Normal 43 3 2" xfId="2703" xr:uid="{00000000-0005-0000-0000-000092090000}"/>
    <cellStyle name="Normal 43 4" xfId="1459" xr:uid="{00000000-0005-0000-0000-000093090000}"/>
    <cellStyle name="Normal 43 5" xfId="2020" xr:uid="{00000000-0005-0000-0000-000094090000}"/>
    <cellStyle name="Normal 44" xfId="631" xr:uid="{00000000-0005-0000-0000-000095090000}"/>
    <cellStyle name="Normal 44 2" xfId="909" xr:uid="{00000000-0005-0000-0000-000096090000}"/>
    <cellStyle name="Normal 44 2 2" xfId="1376" xr:uid="{00000000-0005-0000-0000-000097090000}"/>
    <cellStyle name="Normal 44 2 2 2" xfId="2706" xr:uid="{00000000-0005-0000-0000-000098090000}"/>
    <cellStyle name="Normal 44 2 3" xfId="2240" xr:uid="{00000000-0005-0000-0000-000099090000}"/>
    <cellStyle name="Normal 44 3" xfId="1375" xr:uid="{00000000-0005-0000-0000-00009A090000}"/>
    <cellStyle name="Normal 44 3 2" xfId="2705" xr:uid="{00000000-0005-0000-0000-00009B090000}"/>
    <cellStyle name="Normal 44 4" xfId="1689" xr:uid="{00000000-0005-0000-0000-00009C090000}"/>
    <cellStyle name="Normal 44 5" xfId="2023" xr:uid="{00000000-0005-0000-0000-00009D090000}"/>
    <cellStyle name="Normal 45" xfId="647" xr:uid="{00000000-0005-0000-0000-00009E090000}"/>
    <cellStyle name="Normal 45 2" xfId="924" xr:uid="{00000000-0005-0000-0000-00009F090000}"/>
    <cellStyle name="Normal 45 2 2" xfId="1378" xr:uid="{00000000-0005-0000-0000-0000A0090000}"/>
    <cellStyle name="Normal 45 2 2 2" xfId="2708" xr:uid="{00000000-0005-0000-0000-0000A1090000}"/>
    <cellStyle name="Normal 45 2 3" xfId="2255" xr:uid="{00000000-0005-0000-0000-0000A2090000}"/>
    <cellStyle name="Normal 45 3" xfId="1377" xr:uid="{00000000-0005-0000-0000-0000A3090000}"/>
    <cellStyle name="Normal 45 3 2" xfId="2707" xr:uid="{00000000-0005-0000-0000-0000A4090000}"/>
    <cellStyle name="Normal 45 4" xfId="1690" xr:uid="{00000000-0005-0000-0000-0000A5090000}"/>
    <cellStyle name="Normal 45 5" xfId="2038" xr:uid="{00000000-0005-0000-0000-0000A6090000}"/>
    <cellStyle name="Normal 46" xfId="683" xr:uid="{00000000-0005-0000-0000-0000A7090000}"/>
    <cellStyle name="Normal 46 2" xfId="960" xr:uid="{00000000-0005-0000-0000-0000A8090000}"/>
    <cellStyle name="Normal 46 2 2" xfId="1380" xr:uid="{00000000-0005-0000-0000-0000A9090000}"/>
    <cellStyle name="Normal 46 2 2 2" xfId="2710" xr:uid="{00000000-0005-0000-0000-0000AA090000}"/>
    <cellStyle name="Normal 46 2 3" xfId="2291" xr:uid="{00000000-0005-0000-0000-0000AB090000}"/>
    <cellStyle name="Normal 46 3" xfId="1379" xr:uid="{00000000-0005-0000-0000-0000AC090000}"/>
    <cellStyle name="Normal 46 3 2" xfId="2709" xr:uid="{00000000-0005-0000-0000-0000AD090000}"/>
    <cellStyle name="Normal 46 4" xfId="1698" xr:uid="{00000000-0005-0000-0000-0000AE090000}"/>
    <cellStyle name="Normal 46 5" xfId="2074" xr:uid="{00000000-0005-0000-0000-0000AF090000}"/>
    <cellStyle name="Normal 47" xfId="690" xr:uid="{00000000-0005-0000-0000-0000B0090000}"/>
    <cellStyle name="Normal 47 2" xfId="963" xr:uid="{00000000-0005-0000-0000-0000B1090000}"/>
    <cellStyle name="Normal 47 2 2" xfId="1382" xr:uid="{00000000-0005-0000-0000-0000B2090000}"/>
    <cellStyle name="Normal 47 2 2 2" xfId="2712" xr:uid="{00000000-0005-0000-0000-0000B3090000}"/>
    <cellStyle name="Normal 47 2 3" xfId="2294" xr:uid="{00000000-0005-0000-0000-0000B4090000}"/>
    <cellStyle name="Normal 47 3" xfId="1381" xr:uid="{00000000-0005-0000-0000-0000B5090000}"/>
    <cellStyle name="Normal 47 3 2" xfId="2711" xr:uid="{00000000-0005-0000-0000-0000B6090000}"/>
    <cellStyle name="Normal 47 4" xfId="1699" xr:uid="{00000000-0005-0000-0000-0000B7090000}"/>
    <cellStyle name="Normal 47 5" xfId="2077" xr:uid="{00000000-0005-0000-0000-0000B8090000}"/>
    <cellStyle name="Normal 48" xfId="692" xr:uid="{00000000-0005-0000-0000-0000B9090000}"/>
    <cellStyle name="Normal 48 2" xfId="1705" xr:uid="{00000000-0005-0000-0000-0000BA090000}"/>
    <cellStyle name="Normal 49" xfId="691" xr:uid="{00000000-0005-0000-0000-0000BB090000}"/>
    <cellStyle name="Normal 49 2" xfId="1383" xr:uid="{00000000-0005-0000-0000-0000BC090000}"/>
    <cellStyle name="Normal 49 2 2" xfId="2713" xr:uid="{00000000-0005-0000-0000-0000BD090000}"/>
    <cellStyle name="Normal 49 3" xfId="1703" xr:uid="{00000000-0005-0000-0000-0000BE090000}"/>
    <cellStyle name="Normal 49 4" xfId="2078" xr:uid="{00000000-0005-0000-0000-0000BF090000}"/>
    <cellStyle name="Normal 5" xfId="21" xr:uid="{00000000-0005-0000-0000-0000C0090000}"/>
    <cellStyle name="Normal 5 10" xfId="1696" xr:uid="{00000000-0005-0000-0000-0000C1090000}"/>
    <cellStyle name="Normal 5 2" xfId="115" xr:uid="{00000000-0005-0000-0000-0000C2090000}"/>
    <cellStyle name="Normal 5 2 2" xfId="1657" xr:uid="{00000000-0005-0000-0000-0000C3090000}"/>
    <cellStyle name="Normal 5 3" xfId="101" xr:uid="{00000000-0005-0000-0000-0000C4090000}"/>
    <cellStyle name="Normal 5 3 2" xfId="1658" xr:uid="{00000000-0005-0000-0000-0000C5090000}"/>
    <cellStyle name="Normal 5 4" xfId="81" xr:uid="{00000000-0005-0000-0000-0000C6090000}"/>
    <cellStyle name="Normal 5 4 2" xfId="508" xr:uid="{00000000-0005-0000-0000-0000C7090000}"/>
    <cellStyle name="Normal 5 4 2 2" xfId="895" xr:uid="{00000000-0005-0000-0000-0000C8090000}"/>
    <cellStyle name="Normal 5 4 3" xfId="1448" xr:uid="{00000000-0005-0000-0000-0000C9090000}"/>
    <cellStyle name="Normal 5 5" xfId="555" xr:uid="{00000000-0005-0000-0000-0000CA090000}"/>
    <cellStyle name="Normal 5 5 2" xfId="1659" xr:uid="{00000000-0005-0000-0000-0000CB090000}"/>
    <cellStyle name="Normal 5 6" xfId="1660" xr:uid="{00000000-0005-0000-0000-0000CC090000}"/>
    <cellStyle name="Normal 5 7" xfId="1661" xr:uid="{00000000-0005-0000-0000-0000CD090000}"/>
    <cellStyle name="Normal 5 8" xfId="1662" xr:uid="{00000000-0005-0000-0000-0000CE090000}"/>
    <cellStyle name="Normal 5 9" xfId="1663" xr:uid="{00000000-0005-0000-0000-0000CF090000}"/>
    <cellStyle name="Normal 50" xfId="735" xr:uid="{00000000-0005-0000-0000-0000D0090000}"/>
    <cellStyle name="Normal 50 2" xfId="1700" xr:uid="{00000000-0005-0000-0000-0000D1090000}"/>
    <cellStyle name="Normal 50 3" xfId="2079" xr:uid="{00000000-0005-0000-0000-0000D2090000}"/>
    <cellStyle name="Normal 51" xfId="885" xr:uid="{00000000-0005-0000-0000-0000D3090000}"/>
    <cellStyle name="Normal 51 2" xfId="1706" xr:uid="{00000000-0005-0000-0000-0000D4090000}"/>
    <cellStyle name="Normal 51 3" xfId="2228" xr:uid="{00000000-0005-0000-0000-0000D5090000}"/>
    <cellStyle name="Normal 52" xfId="738" xr:uid="{00000000-0005-0000-0000-0000D6090000}"/>
    <cellStyle name="Normal 52 2" xfId="1707" xr:uid="{00000000-0005-0000-0000-0000D7090000}"/>
    <cellStyle name="Normal 52 3" xfId="2082" xr:uid="{00000000-0005-0000-0000-0000D8090000}"/>
    <cellStyle name="Normal 53" xfId="964" xr:uid="{00000000-0005-0000-0000-0000D9090000}"/>
    <cellStyle name="Normal 53 2" xfId="1701" xr:uid="{00000000-0005-0000-0000-0000DA090000}"/>
    <cellStyle name="Normal 54" xfId="1397" xr:uid="{00000000-0005-0000-0000-0000DB090000}"/>
    <cellStyle name="Normal 54 2" xfId="1704" xr:uid="{00000000-0005-0000-0000-0000DC090000}"/>
    <cellStyle name="Normal 55" xfId="1403" xr:uid="{00000000-0005-0000-0000-0000DD090000}"/>
    <cellStyle name="Normal 55 2" xfId="1702" xr:uid="{00000000-0005-0000-0000-0000DE090000}"/>
    <cellStyle name="Normal 56" xfId="1396" xr:uid="{00000000-0005-0000-0000-0000DF090000}"/>
    <cellStyle name="Normal 56 2" xfId="1708" xr:uid="{00000000-0005-0000-0000-0000E0090000}"/>
    <cellStyle name="Normal 57" xfId="1402" xr:uid="{00000000-0005-0000-0000-0000E1090000}"/>
    <cellStyle name="Normal 57 2" xfId="1709" xr:uid="{00000000-0005-0000-0000-0000E2090000}"/>
    <cellStyle name="Normal 58" xfId="1395" xr:uid="{00000000-0005-0000-0000-0000E3090000}"/>
    <cellStyle name="Normal 59" xfId="1401" xr:uid="{00000000-0005-0000-0000-0000E4090000}"/>
    <cellStyle name="Normal 6" xfId="22" xr:uid="{00000000-0005-0000-0000-0000E5090000}"/>
    <cellStyle name="Normal 6 10" xfId="1697" xr:uid="{00000000-0005-0000-0000-0000E6090000}"/>
    <cellStyle name="Normal 6 2" xfId="23" xr:uid="{00000000-0005-0000-0000-0000E7090000}"/>
    <cellStyle name="Normal 6 2 2" xfId="116" xr:uid="{00000000-0005-0000-0000-0000E8090000}"/>
    <cellStyle name="Normal 6 2 3" xfId="102" xr:uid="{00000000-0005-0000-0000-0000E9090000}"/>
    <cellStyle name="Normal 6 2 4" xfId="82" xr:uid="{00000000-0005-0000-0000-0000EA090000}"/>
    <cellStyle name="Normal 6 2 5" xfId="556" xr:uid="{00000000-0005-0000-0000-0000EB090000}"/>
    <cellStyle name="Normal 6 3" xfId="1664" xr:uid="{00000000-0005-0000-0000-0000EC090000}"/>
    <cellStyle name="Normal 6 4" xfId="509" xr:uid="{00000000-0005-0000-0000-0000ED090000}"/>
    <cellStyle name="Normal 6 4 2" xfId="896" xr:uid="{00000000-0005-0000-0000-0000EE090000}"/>
    <cellStyle name="Normal 6 4 3" xfId="1449" xr:uid="{00000000-0005-0000-0000-0000EF090000}"/>
    <cellStyle name="Normal 6 5" xfId="1665" xr:uid="{00000000-0005-0000-0000-0000F0090000}"/>
    <cellStyle name="Normal 6 6" xfId="1666" xr:uid="{00000000-0005-0000-0000-0000F1090000}"/>
    <cellStyle name="Normal 6 7" xfId="1667" xr:uid="{00000000-0005-0000-0000-0000F2090000}"/>
    <cellStyle name="Normal 6 8" xfId="1668" xr:uid="{00000000-0005-0000-0000-0000F3090000}"/>
    <cellStyle name="Normal 6 9" xfId="1669" xr:uid="{00000000-0005-0000-0000-0000F4090000}"/>
    <cellStyle name="Normal 6_Barr Release Limit Check Sheet" xfId="24" xr:uid="{00000000-0005-0000-0000-0000F5090000}"/>
    <cellStyle name="Normal 60" xfId="1394" xr:uid="{00000000-0005-0000-0000-0000F6090000}"/>
    <cellStyle name="Normal 61" xfId="1400" xr:uid="{00000000-0005-0000-0000-0000F7090000}"/>
    <cellStyle name="Normal 62" xfId="1393" xr:uid="{00000000-0005-0000-0000-0000F8090000}"/>
    <cellStyle name="Normal 63" xfId="1399" xr:uid="{00000000-0005-0000-0000-0000F9090000}"/>
    <cellStyle name="Normal 64" xfId="1392" xr:uid="{00000000-0005-0000-0000-0000FA090000}"/>
    <cellStyle name="Normal 65" xfId="1398" xr:uid="{00000000-0005-0000-0000-0000FB090000}"/>
    <cellStyle name="Normal 66" xfId="1404" xr:uid="{00000000-0005-0000-0000-0000FC090000}"/>
    <cellStyle name="Normal 66 2" xfId="2722" xr:uid="{00000000-0005-0000-0000-0000FD090000}"/>
    <cellStyle name="Normal 67" xfId="234" xr:uid="{00000000-0005-0000-0000-0000FE090000}"/>
    <cellStyle name="Normal 67 2" xfId="1419" xr:uid="{00000000-0005-0000-0000-0000FF090000}"/>
    <cellStyle name="Normal 68" xfId="237" xr:uid="{00000000-0005-0000-0000-0000000A0000}"/>
    <cellStyle name="Normal 68 2" xfId="1420" xr:uid="{00000000-0005-0000-0000-0000010A0000}"/>
    <cellStyle name="Normal 69" xfId="1412" xr:uid="{00000000-0005-0000-0000-0000020A0000}"/>
    <cellStyle name="Normal 69 2" xfId="1426" xr:uid="{00000000-0005-0000-0000-0000030A0000}"/>
    <cellStyle name="Normal 7" xfId="25" xr:uid="{00000000-0005-0000-0000-0000040A0000}"/>
    <cellStyle name="Normal 7 2" xfId="557" xr:uid="{00000000-0005-0000-0000-0000050A0000}"/>
    <cellStyle name="Normal 7 3" xfId="488" xr:uid="{00000000-0005-0000-0000-0000060A0000}"/>
    <cellStyle name="Normal 7 3 2" xfId="1670" xr:uid="{00000000-0005-0000-0000-0000070A0000}"/>
    <cellStyle name="Normal 7 4" xfId="510" xr:uid="{00000000-0005-0000-0000-0000080A0000}"/>
    <cellStyle name="Normal 7 4 2" xfId="897" xr:uid="{00000000-0005-0000-0000-0000090A0000}"/>
    <cellStyle name="Normal 7 4 3" xfId="1450" xr:uid="{00000000-0005-0000-0000-00000A0A0000}"/>
    <cellStyle name="Normal 7 5" xfId="1671" xr:uid="{00000000-0005-0000-0000-00000B0A0000}"/>
    <cellStyle name="Normal 7 6" xfId="1672" xr:uid="{00000000-0005-0000-0000-00000C0A0000}"/>
    <cellStyle name="Normal 7 7" xfId="1673" xr:uid="{00000000-0005-0000-0000-00000D0A0000}"/>
    <cellStyle name="Normal 7 8" xfId="1674" xr:uid="{00000000-0005-0000-0000-00000E0A0000}"/>
    <cellStyle name="Normal 7 9" xfId="1675" xr:uid="{00000000-0005-0000-0000-00000F0A0000}"/>
    <cellStyle name="Normal 7_Weldon Valley Recharge" xfId="558" xr:uid="{00000000-0005-0000-0000-0000100A0000}"/>
    <cellStyle name="Normal 70" xfId="1417" xr:uid="{00000000-0005-0000-0000-0000110A0000}"/>
    <cellStyle name="Normal 70 2" xfId="1427" xr:uid="{00000000-0005-0000-0000-0000120A0000}"/>
    <cellStyle name="Normal 71" xfId="1414" xr:uid="{00000000-0005-0000-0000-0000130A0000}"/>
    <cellStyle name="Normal 71 2" xfId="1433" xr:uid="{00000000-0005-0000-0000-0000140A0000}"/>
    <cellStyle name="Normal 72" xfId="235" xr:uid="{00000000-0005-0000-0000-0000150A0000}"/>
    <cellStyle name="Normal 72 2" xfId="1437" xr:uid="{00000000-0005-0000-0000-0000160A0000}"/>
    <cellStyle name="Normal 73" xfId="1407" xr:uid="{00000000-0005-0000-0000-0000170A0000}"/>
    <cellStyle name="Normal 73 2" xfId="1822" xr:uid="{00000000-0005-0000-0000-0000180A0000}"/>
    <cellStyle name="Normal 73 3" xfId="1440" xr:uid="{00000000-0005-0000-0000-0000190A0000}"/>
    <cellStyle name="Normal 74" xfId="1418" xr:uid="{00000000-0005-0000-0000-00001A0A0000}"/>
    <cellStyle name="Normal 74 2" xfId="2725" xr:uid="{00000000-0005-0000-0000-00001B0A0000}"/>
    <cellStyle name="Normal 74 3" xfId="1710" xr:uid="{00000000-0005-0000-0000-00001C0A0000}"/>
    <cellStyle name="Normal 75" xfId="1408" xr:uid="{00000000-0005-0000-0000-00001D0A0000}"/>
    <cellStyle name="Normal 75 2" xfId="2726" xr:uid="{00000000-0005-0000-0000-00001E0A0000}"/>
    <cellStyle name="Normal 75 3" xfId="1711" xr:uid="{00000000-0005-0000-0000-00001F0A0000}"/>
    <cellStyle name="Normal 76" xfId="1416" xr:uid="{00000000-0005-0000-0000-0000200A0000}"/>
    <cellStyle name="Normal 76 2" xfId="2727" xr:uid="{00000000-0005-0000-0000-0000210A0000}"/>
    <cellStyle name="Normal 76 3" xfId="1712" xr:uid="{00000000-0005-0000-0000-0000220A0000}"/>
    <cellStyle name="Normal 77" xfId="236" xr:uid="{00000000-0005-0000-0000-0000230A0000}"/>
    <cellStyle name="Normal 77 2" xfId="1713" xr:uid="{00000000-0005-0000-0000-0000240A0000}"/>
    <cellStyle name="Normal 78" xfId="1409" xr:uid="{00000000-0005-0000-0000-0000250A0000}"/>
    <cellStyle name="Normal 78 2" xfId="1821" xr:uid="{00000000-0005-0000-0000-0000260A0000}"/>
    <cellStyle name="Normal 79" xfId="1411" xr:uid="{00000000-0005-0000-0000-0000270A0000}"/>
    <cellStyle name="Normal 8" xfId="26" xr:uid="{00000000-0005-0000-0000-0000280A0000}"/>
    <cellStyle name="Normal 8 2" xfId="559" xr:uid="{00000000-0005-0000-0000-0000290A0000}"/>
    <cellStyle name="Normal 8 3" xfId="490" xr:uid="{00000000-0005-0000-0000-00002A0A0000}"/>
    <cellStyle name="Normal 8 3 2" xfId="1676" xr:uid="{00000000-0005-0000-0000-00002B0A0000}"/>
    <cellStyle name="Normal 8 4" xfId="511" xr:uid="{00000000-0005-0000-0000-00002C0A0000}"/>
    <cellStyle name="Normal 8 4 2" xfId="898" xr:uid="{00000000-0005-0000-0000-00002D0A0000}"/>
    <cellStyle name="Normal 8 4 3" xfId="1451" xr:uid="{00000000-0005-0000-0000-00002E0A0000}"/>
    <cellStyle name="Normal 8 5" xfId="1677" xr:uid="{00000000-0005-0000-0000-00002F0A0000}"/>
    <cellStyle name="Normal 8 6" xfId="1678" xr:uid="{00000000-0005-0000-0000-0000300A0000}"/>
    <cellStyle name="Normal 8 7" xfId="1679" xr:uid="{00000000-0005-0000-0000-0000310A0000}"/>
    <cellStyle name="Normal 8 8" xfId="1680" xr:uid="{00000000-0005-0000-0000-0000320A0000}"/>
    <cellStyle name="Normal 8 9" xfId="1681" xr:uid="{00000000-0005-0000-0000-0000330A0000}"/>
    <cellStyle name="Normal 8_Weldon Valley Recharge" xfId="560" xr:uid="{00000000-0005-0000-0000-0000340A0000}"/>
    <cellStyle name="Normal 80" xfId="1413" xr:uid="{00000000-0005-0000-0000-0000350A0000}"/>
    <cellStyle name="Normal 81" xfId="1415" xr:uid="{00000000-0005-0000-0000-0000360A0000}"/>
    <cellStyle name="Normal 82" xfId="1410" xr:uid="{00000000-0005-0000-0000-0000370A0000}"/>
    <cellStyle name="Normal 83" xfId="238" xr:uid="{00000000-0005-0000-0000-0000380A0000}"/>
    <cellStyle name="Normal 84" xfId="1421" xr:uid="{00000000-0005-0000-0000-0000390A0000}"/>
    <cellStyle name="Normal 85" xfId="1424" xr:uid="{00000000-0005-0000-0000-00003A0A0000}"/>
    <cellStyle name="Normal 86" xfId="1422" xr:uid="{00000000-0005-0000-0000-00003B0A0000}"/>
    <cellStyle name="Normal 87" xfId="1423" xr:uid="{00000000-0005-0000-0000-00003C0A0000}"/>
    <cellStyle name="Normal 88" xfId="1425" xr:uid="{00000000-0005-0000-0000-00003D0A0000}"/>
    <cellStyle name="Normal 89" xfId="1428" xr:uid="{00000000-0005-0000-0000-00003E0A0000}"/>
    <cellStyle name="Normal 9" xfId="27" xr:uid="{00000000-0005-0000-0000-00003F0A0000}"/>
    <cellStyle name="Normal 9 2" xfId="561" xr:uid="{00000000-0005-0000-0000-0000400A0000}"/>
    <cellStyle name="Normal 9 3" xfId="495" xr:uid="{00000000-0005-0000-0000-0000410A0000}"/>
    <cellStyle name="Normal 9 3 2" xfId="1682" xr:uid="{00000000-0005-0000-0000-0000420A0000}"/>
    <cellStyle name="Normal 9 4" xfId="1683" xr:uid="{00000000-0005-0000-0000-0000430A0000}"/>
    <cellStyle name="Normal 9 5" xfId="1684" xr:uid="{00000000-0005-0000-0000-0000440A0000}"/>
    <cellStyle name="Normal 9 6" xfId="1685" xr:uid="{00000000-0005-0000-0000-0000450A0000}"/>
    <cellStyle name="Normal 9 7" xfId="1686" xr:uid="{00000000-0005-0000-0000-0000460A0000}"/>
    <cellStyle name="Normal 9 8" xfId="1687" xr:uid="{00000000-0005-0000-0000-0000470A0000}"/>
    <cellStyle name="Normal 9 9" xfId="1688" xr:uid="{00000000-0005-0000-0000-0000480A0000}"/>
    <cellStyle name="Normal 9_Weldon Valley Recharge" xfId="585" xr:uid="{00000000-0005-0000-0000-0000490A0000}"/>
    <cellStyle name="Normal 90" xfId="1431" xr:uid="{00000000-0005-0000-0000-00004A0A0000}"/>
    <cellStyle name="Normal 91" xfId="1432" xr:uid="{00000000-0005-0000-0000-00004B0A0000}"/>
    <cellStyle name="Normal 92" xfId="1430" xr:uid="{00000000-0005-0000-0000-00004C0A0000}"/>
    <cellStyle name="Normal 93" xfId="1429" xr:uid="{00000000-0005-0000-0000-00004D0A0000}"/>
    <cellStyle name="Normal 94" xfId="1434" xr:uid="{00000000-0005-0000-0000-00004E0A0000}"/>
    <cellStyle name="Normal 95" xfId="1435" xr:uid="{00000000-0005-0000-0000-00004F0A0000}"/>
    <cellStyle name="Normal 96" xfId="1436" xr:uid="{00000000-0005-0000-0000-0000500A0000}"/>
    <cellStyle name="Normal 97" xfId="1438" xr:uid="{00000000-0005-0000-0000-0000510A0000}"/>
    <cellStyle name="Normal 98" xfId="1439" xr:uid="{00000000-0005-0000-0000-0000520A0000}"/>
    <cellStyle name="Normal 99" xfId="2729" xr:uid="{00000000-0005-0000-0000-0000530A0000}"/>
    <cellStyle name="Note 2" xfId="28" xr:uid="{00000000-0005-0000-0000-0000540A0000}"/>
    <cellStyle name="Note 2 2" xfId="29" xr:uid="{00000000-0005-0000-0000-0000550A0000}"/>
    <cellStyle name="Note 2 2 2" xfId="646" xr:uid="{00000000-0005-0000-0000-0000560A0000}"/>
    <cellStyle name="Note 2 2 2 2" xfId="923" xr:uid="{00000000-0005-0000-0000-0000570A0000}"/>
    <cellStyle name="Note 2 2 2 2 2" xfId="1385" xr:uid="{00000000-0005-0000-0000-0000580A0000}"/>
    <cellStyle name="Note 2 2 2 2 2 2" xfId="2715" xr:uid="{00000000-0005-0000-0000-0000590A0000}"/>
    <cellStyle name="Note 2 2 2 2 3" xfId="2254" xr:uid="{00000000-0005-0000-0000-00005A0A0000}"/>
    <cellStyle name="Note 2 2 2 3" xfId="1384" xr:uid="{00000000-0005-0000-0000-00005B0A0000}"/>
    <cellStyle name="Note 2 2 2 3 2" xfId="2714" xr:uid="{00000000-0005-0000-0000-00005C0A0000}"/>
    <cellStyle name="Note 2 2 2 4" xfId="2037" xr:uid="{00000000-0005-0000-0000-00005D0A0000}"/>
    <cellStyle name="Note 2 3" xfId="30" xr:uid="{00000000-0005-0000-0000-00005E0A0000}"/>
    <cellStyle name="Note 2 4" xfId="161" xr:uid="{00000000-0005-0000-0000-00005F0A0000}"/>
    <cellStyle name="Note 2 5" xfId="460" xr:uid="{00000000-0005-0000-0000-0000600A0000}"/>
    <cellStyle name="Note 2 5 2" xfId="884" xr:uid="{00000000-0005-0000-0000-0000610A0000}"/>
    <cellStyle name="Note 2 5 2 2" xfId="1387" xr:uid="{00000000-0005-0000-0000-0000620A0000}"/>
    <cellStyle name="Note 2 5 2 2 2" xfId="2717" xr:uid="{00000000-0005-0000-0000-0000630A0000}"/>
    <cellStyle name="Note 2 5 2 3" xfId="2227" xr:uid="{00000000-0005-0000-0000-0000640A0000}"/>
    <cellStyle name="Note 2 5 3" xfId="1386" xr:uid="{00000000-0005-0000-0000-0000650A0000}"/>
    <cellStyle name="Note 2 5 3 2" xfId="2716" xr:uid="{00000000-0005-0000-0000-0000660A0000}"/>
    <cellStyle name="Note 2 5 4" xfId="2011" xr:uid="{00000000-0005-0000-0000-0000670A0000}"/>
    <cellStyle name="Note 2 6" xfId="625" xr:uid="{00000000-0005-0000-0000-0000680A0000}"/>
    <cellStyle name="Note 3" xfId="153" xr:uid="{00000000-0005-0000-0000-0000690A0000}"/>
    <cellStyle name="Note 4" xfId="83" xr:uid="{00000000-0005-0000-0000-00006A0A0000}"/>
    <cellStyle name="Note 5" xfId="414" xr:uid="{00000000-0005-0000-0000-00006B0A0000}"/>
    <cellStyle name="Note 6" xfId="682" xr:uid="{00000000-0005-0000-0000-00006C0A0000}"/>
    <cellStyle name="Note 6 2" xfId="959" xr:uid="{00000000-0005-0000-0000-00006D0A0000}"/>
    <cellStyle name="Note 6 2 2" xfId="1389" xr:uid="{00000000-0005-0000-0000-00006E0A0000}"/>
    <cellStyle name="Note 6 2 2 2" xfId="2719" xr:uid="{00000000-0005-0000-0000-00006F0A0000}"/>
    <cellStyle name="Note 6 2 3" xfId="2290" xr:uid="{00000000-0005-0000-0000-0000700A0000}"/>
    <cellStyle name="Note 6 3" xfId="1388" xr:uid="{00000000-0005-0000-0000-0000710A0000}"/>
    <cellStyle name="Note 6 3 2" xfId="2718" xr:uid="{00000000-0005-0000-0000-0000720A0000}"/>
    <cellStyle name="Note 6 4" xfId="2073" xr:uid="{00000000-0005-0000-0000-0000730A0000}"/>
    <cellStyle name="Note 7" xfId="729" xr:uid="{00000000-0005-0000-0000-0000740A0000}"/>
    <cellStyle name="Note 8" xfId="1798" xr:uid="{00000000-0005-0000-0000-0000750A0000}"/>
    <cellStyle name="Note 8 2" xfId="1859" xr:uid="{00000000-0005-0000-0000-0000760A0000}"/>
    <cellStyle name="Output 2" xfId="154" xr:uid="{00000000-0005-0000-0000-0000770A0000}"/>
    <cellStyle name="Output 2 2" xfId="198" xr:uid="{00000000-0005-0000-0000-0000780A0000}"/>
    <cellStyle name="Output 2 3" xfId="626" xr:uid="{00000000-0005-0000-0000-0000790A0000}"/>
    <cellStyle name="Output 3" xfId="84" xr:uid="{00000000-0005-0000-0000-00007A0A0000}"/>
    <cellStyle name="Output 4" xfId="413" xr:uid="{00000000-0005-0000-0000-00007B0A0000}"/>
    <cellStyle name="Output 5" xfId="461" xr:uid="{00000000-0005-0000-0000-00007C0A0000}"/>
    <cellStyle name="Output 6" xfId="730" xr:uid="{00000000-0005-0000-0000-00007D0A0000}"/>
    <cellStyle name="Output 7" xfId="1860" xr:uid="{00000000-0005-0000-0000-00007E0A0000}"/>
    <cellStyle name="Percent 2" xfId="155" xr:uid="{00000000-0005-0000-0000-00007F0A0000}"/>
    <cellStyle name="Percent 2 2" xfId="199" xr:uid="{00000000-0005-0000-0000-0000800A0000}"/>
    <cellStyle name="Percent 2 3" xfId="224" xr:uid="{00000000-0005-0000-0000-0000810A0000}"/>
    <cellStyle name="Percent 2 4" xfId="562" xr:uid="{00000000-0005-0000-0000-0000820A0000}"/>
    <cellStyle name="Percent 3" xfId="85" xr:uid="{00000000-0005-0000-0000-0000830A0000}"/>
    <cellStyle name="Percent 4" xfId="412" xr:uid="{00000000-0005-0000-0000-0000840A0000}"/>
    <cellStyle name="Percent 5" xfId="630" xr:uid="{00000000-0005-0000-0000-0000850A0000}"/>
    <cellStyle name="Percent 5 2" xfId="908" xr:uid="{00000000-0005-0000-0000-0000860A0000}"/>
    <cellStyle name="Percent 5 2 2" xfId="1391" xr:uid="{00000000-0005-0000-0000-0000870A0000}"/>
    <cellStyle name="Percent 5 2 2 2" xfId="2721" xr:uid="{00000000-0005-0000-0000-0000880A0000}"/>
    <cellStyle name="Percent 5 2 3" xfId="2239" xr:uid="{00000000-0005-0000-0000-0000890A0000}"/>
    <cellStyle name="Percent 5 3" xfId="1390" xr:uid="{00000000-0005-0000-0000-00008A0A0000}"/>
    <cellStyle name="Percent 5 3 2" xfId="2720" xr:uid="{00000000-0005-0000-0000-00008B0A0000}"/>
    <cellStyle name="Percent 5 4" xfId="2022" xr:uid="{00000000-0005-0000-0000-00008C0A0000}"/>
    <cellStyle name="Percent 6" xfId="731" xr:uid="{00000000-0005-0000-0000-00008D0A0000}"/>
    <cellStyle name="Percent 7" xfId="1861" xr:uid="{00000000-0005-0000-0000-00008E0A0000}"/>
    <cellStyle name="Style 1" xfId="31" xr:uid="{00000000-0005-0000-0000-00008F0A0000}"/>
    <cellStyle name="Style 1 2" xfId="219" xr:uid="{00000000-0005-0000-0000-0000900A0000}"/>
    <cellStyle name="Style 1 3" xfId="411" xr:uid="{00000000-0005-0000-0000-0000910A0000}"/>
    <cellStyle name="Title 2" xfId="156" xr:uid="{00000000-0005-0000-0000-0000920A0000}"/>
    <cellStyle name="Title 2 2" xfId="200" xr:uid="{00000000-0005-0000-0000-0000930A0000}"/>
    <cellStyle name="Title 3" xfId="86" xr:uid="{00000000-0005-0000-0000-0000940A0000}"/>
    <cellStyle name="Title 4" xfId="409" xr:uid="{00000000-0005-0000-0000-0000950A0000}"/>
    <cellStyle name="Title 5" xfId="462" xr:uid="{00000000-0005-0000-0000-0000960A0000}"/>
    <cellStyle name="Title 6" xfId="732" xr:uid="{00000000-0005-0000-0000-0000970A0000}"/>
    <cellStyle name="Title 7" xfId="1862" xr:uid="{00000000-0005-0000-0000-0000980A0000}"/>
    <cellStyle name="Total 2" xfId="157" xr:uid="{00000000-0005-0000-0000-0000990A0000}"/>
    <cellStyle name="Total 2 2" xfId="201" xr:uid="{00000000-0005-0000-0000-00009A0A0000}"/>
    <cellStyle name="Total 2 3" xfId="563" xr:uid="{00000000-0005-0000-0000-00009B0A0000}"/>
    <cellStyle name="Total 2 4" xfId="627" xr:uid="{00000000-0005-0000-0000-00009C0A0000}"/>
    <cellStyle name="Total 3" xfId="87" xr:uid="{00000000-0005-0000-0000-00009D0A0000}"/>
    <cellStyle name="Total 4" xfId="408" xr:uid="{00000000-0005-0000-0000-00009E0A0000}"/>
    <cellStyle name="Total 5" xfId="463" xr:uid="{00000000-0005-0000-0000-00009F0A0000}"/>
    <cellStyle name="Total 6" xfId="475" xr:uid="{00000000-0005-0000-0000-0000A00A0000}"/>
    <cellStyle name="Total 7" xfId="733" xr:uid="{00000000-0005-0000-0000-0000A10A0000}"/>
    <cellStyle name="Total 8" xfId="1863" xr:uid="{00000000-0005-0000-0000-0000A20A0000}"/>
    <cellStyle name="Warning Text 2" xfId="158" xr:uid="{00000000-0005-0000-0000-0000A30A0000}"/>
    <cellStyle name="Warning Text 2 2" xfId="202" xr:uid="{00000000-0005-0000-0000-0000A40A0000}"/>
    <cellStyle name="Warning Text 2 3" xfId="628" xr:uid="{00000000-0005-0000-0000-0000A50A0000}"/>
    <cellStyle name="Warning Text 3" xfId="88" xr:uid="{00000000-0005-0000-0000-0000A60A0000}"/>
    <cellStyle name="Warning Text 4" xfId="410" xr:uid="{00000000-0005-0000-0000-0000A70A0000}"/>
    <cellStyle name="Warning Text 5" xfId="464" xr:uid="{00000000-0005-0000-0000-0000A80A0000}"/>
    <cellStyle name="Warning Text 6" xfId="734" xr:uid="{00000000-0005-0000-0000-0000A90A0000}"/>
    <cellStyle name="Warning Text 7" xfId="1864" xr:uid="{00000000-0005-0000-0000-0000AA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topLeftCell="D1" workbookViewId="0">
      <selection activeCell="G7" sqref="G7:G13"/>
    </sheetView>
  </sheetViews>
  <sheetFormatPr defaultRowHeight="14.4"/>
  <cols>
    <col min="1" max="1" width="12.88671875" customWidth="1"/>
    <col min="2" max="14" width="16.6640625" customWidth="1"/>
    <col min="15" max="15" width="13.6640625" customWidth="1"/>
  </cols>
  <sheetData>
    <row r="1" spans="1:17" ht="16.2" thickBot="1">
      <c r="A1" s="1" t="s">
        <v>11</v>
      </c>
    </row>
    <row r="2" spans="1:17" ht="15" thickBot="1">
      <c r="A2" s="11" t="s">
        <v>9</v>
      </c>
      <c r="B2" s="19">
        <v>2019</v>
      </c>
      <c r="E2" s="14"/>
      <c r="F2" s="13" t="s">
        <v>25</v>
      </c>
    </row>
    <row r="3" spans="1:17">
      <c r="E3" s="42"/>
    </row>
    <row r="4" spans="1:17"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7"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7"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7">
      <c r="A7" s="5" t="s">
        <v>0</v>
      </c>
      <c r="B7" s="23">
        <v>274.52274601038886</v>
      </c>
      <c r="C7" s="23">
        <v>3.5257626482412165</v>
      </c>
      <c r="D7" s="23">
        <v>5.4823586721249997</v>
      </c>
      <c r="E7" s="49">
        <v>139.43562713128824</v>
      </c>
      <c r="F7" s="46">
        <v>0</v>
      </c>
      <c r="G7" s="23">
        <v>2.0759235</v>
      </c>
      <c r="H7" s="39">
        <v>3249.7</v>
      </c>
      <c r="I7" s="39">
        <f>(B7+C7+D7-E7-F7-G7)/K7</f>
        <v>4.7339772233155601</v>
      </c>
      <c r="J7" s="3">
        <v>11</v>
      </c>
      <c r="K7" s="3">
        <v>30</v>
      </c>
      <c r="L7" s="33">
        <f>MAX(0,((B7+C7+D7-E7-F7-G7)*J7)/K7)</f>
        <v>52.073749456471162</v>
      </c>
      <c r="M7" s="33">
        <f>SUM(L7:$L$13)</f>
        <v>143.97915701798684</v>
      </c>
      <c r="N7" s="33">
        <f>MAX($I$7:$I$13)*$J$13</f>
        <v>42.998469137821665</v>
      </c>
      <c r="O7" s="47">
        <f>(H7&gt;=M7)*(H7&gt;=N7)</f>
        <v>1</v>
      </c>
    </row>
    <row r="8" spans="1:17">
      <c r="A8" s="5" t="s">
        <v>1</v>
      </c>
      <c r="B8" s="23">
        <v>392.05511619207658</v>
      </c>
      <c r="C8" s="23">
        <v>3.4927287785484973</v>
      </c>
      <c r="D8" s="23">
        <v>6.2904433889755538</v>
      </c>
      <c r="E8" s="49">
        <v>130.70244564428373</v>
      </c>
      <c r="F8" s="23">
        <v>0</v>
      </c>
      <c r="G8" s="23">
        <v>25.540966999999998</v>
      </c>
      <c r="H8" s="23">
        <v>2264.0211745390961</v>
      </c>
      <c r="I8" s="40">
        <f t="shared" ref="I8:I13" si="2">(B8+C8+D8-E8-F8-G8)/K8</f>
        <v>7.9224153456553852</v>
      </c>
      <c r="J8" s="12">
        <v>6</v>
      </c>
      <c r="K8" s="12">
        <v>31</v>
      </c>
      <c r="L8" s="33">
        <f t="shared" ref="L8:L13" si="3">MAX(0,((B8+C8+D8-E8-F8-G8)*J8)/K8)</f>
        <v>47.534492073932313</v>
      </c>
      <c r="M8" s="33">
        <f>SUM(L8:$L$13)</f>
        <v>91.905407561515659</v>
      </c>
      <c r="N8" s="33">
        <f>N7</f>
        <v>42.998469137821665</v>
      </c>
      <c r="O8" s="47">
        <f t="shared" ref="O8:O13" si="4">(H8&gt;=M8)*(H8&gt;=N8)</f>
        <v>1</v>
      </c>
    </row>
    <row r="9" spans="1:17">
      <c r="A9" s="5" t="s">
        <v>2</v>
      </c>
      <c r="B9" s="23">
        <v>473.99472735657702</v>
      </c>
      <c r="C9" s="23">
        <v>3.4642791211271842</v>
      </c>
      <c r="D9" s="23">
        <v>6.8928446517787831</v>
      </c>
      <c r="E9" s="49">
        <v>120.07316318259416</v>
      </c>
      <c r="F9" s="23">
        <v>0</v>
      </c>
      <c r="G9" s="23">
        <v>77.454113499999991</v>
      </c>
      <c r="H9" s="23">
        <v>1831.7539202878829</v>
      </c>
      <c r="I9" s="40">
        <f t="shared" si="2"/>
        <v>9.5608191482296263</v>
      </c>
      <c r="J9" s="12">
        <v>1</v>
      </c>
      <c r="K9" s="12">
        <v>30</v>
      </c>
      <c r="L9" s="33">
        <f t="shared" si="3"/>
        <v>9.5608191482296263</v>
      </c>
      <c r="M9" s="33">
        <f>SUM(L9:$L$13)</f>
        <v>44.370915487583353</v>
      </c>
      <c r="N9" s="33">
        <f t="shared" ref="N9:N13" si="5">N8</f>
        <v>42.998469137821665</v>
      </c>
      <c r="O9" s="47">
        <f t="shared" si="4"/>
        <v>1</v>
      </c>
    </row>
    <row r="10" spans="1:17">
      <c r="A10" s="5" t="s">
        <v>3</v>
      </c>
      <c r="B10" s="23">
        <v>509.49643637325914</v>
      </c>
      <c r="C10" s="23">
        <v>3.4394438718099871</v>
      </c>
      <c r="D10" s="23">
        <v>8.1020272900287829</v>
      </c>
      <c r="E10" s="49">
        <v>113.10081321698003</v>
      </c>
      <c r="F10" s="23">
        <v>0</v>
      </c>
      <c r="G10" s="23">
        <v>74.698958500000003</v>
      </c>
      <c r="H10" s="23">
        <v>1296.7073471799847</v>
      </c>
      <c r="I10" s="40">
        <f t="shared" si="2"/>
        <v>10.749617284455416</v>
      </c>
      <c r="J10" s="12">
        <v>3</v>
      </c>
      <c r="K10" s="12">
        <v>31</v>
      </c>
      <c r="L10" s="33">
        <f t="shared" si="3"/>
        <v>32.248851853366247</v>
      </c>
      <c r="M10" s="33">
        <f>SUM(L10:$L$13)</f>
        <v>34.810096339353727</v>
      </c>
      <c r="N10" s="33">
        <f t="shared" si="5"/>
        <v>42.998469137821665</v>
      </c>
      <c r="O10" s="47">
        <f t="shared" si="4"/>
        <v>1</v>
      </c>
    </row>
    <row r="11" spans="1:17">
      <c r="A11" s="5" t="s">
        <v>4</v>
      </c>
      <c r="B11" s="23">
        <v>252.63101111015231</v>
      </c>
      <c r="C11" s="23">
        <v>3.4201758727374223</v>
      </c>
      <c r="D11" s="23">
        <v>8.9063011065287814</v>
      </c>
      <c r="E11" s="49">
        <v>106.04770252380671</v>
      </c>
      <c r="F11" s="23">
        <v>0</v>
      </c>
      <c r="G11" s="23">
        <v>79.511206499999986</v>
      </c>
      <c r="H11" s="23">
        <v>680.54498233975573</v>
      </c>
      <c r="I11" s="40">
        <f t="shared" si="2"/>
        <v>2.5612444859874777</v>
      </c>
      <c r="J11" s="12">
        <v>1</v>
      </c>
      <c r="K11" s="12">
        <v>31</v>
      </c>
      <c r="L11" s="33">
        <f t="shared" si="3"/>
        <v>2.5612444859874777</v>
      </c>
      <c r="M11" s="33">
        <f>SUM(L11:$L$13)</f>
        <v>2.5612444859874777</v>
      </c>
      <c r="N11" s="33">
        <f t="shared" si="5"/>
        <v>42.998469137821665</v>
      </c>
      <c r="O11" s="47">
        <f t="shared" si="4"/>
        <v>1</v>
      </c>
    </row>
    <row r="12" spans="1:17">
      <c r="A12" s="5" t="s">
        <v>5</v>
      </c>
      <c r="B12" s="23">
        <v>132.7208092716244</v>
      </c>
      <c r="C12" s="23">
        <v>3.3973541499668301</v>
      </c>
      <c r="D12" s="23">
        <v>8.7031497404537816</v>
      </c>
      <c r="E12" s="49">
        <v>100.55828351179703</v>
      </c>
      <c r="F12" s="23">
        <v>0</v>
      </c>
      <c r="G12" s="23">
        <v>58.462130999999999</v>
      </c>
      <c r="H12" s="23">
        <v>354.85436512017628</v>
      </c>
      <c r="I12" s="40">
        <f t="shared" si="2"/>
        <v>-0.47330337832506614</v>
      </c>
      <c r="J12" s="12">
        <v>29</v>
      </c>
      <c r="K12" s="12">
        <v>30</v>
      </c>
      <c r="L12" s="33">
        <f t="shared" si="3"/>
        <v>0</v>
      </c>
      <c r="M12" s="33">
        <f>SUM(L12:$L$13)</f>
        <v>0</v>
      </c>
      <c r="N12" s="33">
        <f t="shared" si="5"/>
        <v>42.998469137821665</v>
      </c>
      <c r="O12" s="47">
        <f t="shared" si="4"/>
        <v>1</v>
      </c>
    </row>
    <row r="13" spans="1:17">
      <c r="A13" s="17" t="s">
        <v>6</v>
      </c>
      <c r="B13" s="23">
        <v>80.835728875411633</v>
      </c>
      <c r="C13" s="23">
        <v>3.3739098822205955</v>
      </c>
      <c r="D13" s="23">
        <v>8.506420497478782</v>
      </c>
      <c r="E13" s="49">
        <v>95.484168439820081</v>
      </c>
      <c r="F13" s="22">
        <v>0</v>
      </c>
      <c r="G13" s="23">
        <v>18.916030249999999</v>
      </c>
      <c r="H13" s="22">
        <v>205.07519106249134</v>
      </c>
      <c r="I13" s="41">
        <f t="shared" si="2"/>
        <v>-0.69948836886158261</v>
      </c>
      <c r="J13" s="8">
        <v>4</v>
      </c>
      <c r="K13" s="8">
        <v>31</v>
      </c>
      <c r="L13" s="32">
        <f t="shared" si="3"/>
        <v>0</v>
      </c>
      <c r="M13" s="32">
        <f>SUM(L13:$L$13)</f>
        <v>0</v>
      </c>
      <c r="N13" s="32">
        <f t="shared" si="5"/>
        <v>42.998469137821665</v>
      </c>
      <c r="O13" s="48">
        <f t="shared" si="4"/>
        <v>1</v>
      </c>
    </row>
    <row r="14" spans="1:17">
      <c r="A14" s="25" t="s">
        <v>27</v>
      </c>
      <c r="B14" s="31">
        <f t="shared" ref="B14:G14" si="6">SUM(B7:B13)</f>
        <v>2116.2565751894899</v>
      </c>
      <c r="C14" s="31">
        <f t="shared" si="6"/>
        <v>24.113654324651733</v>
      </c>
      <c r="D14" s="31">
        <f t="shared" si="6"/>
        <v>52.883545347369463</v>
      </c>
      <c r="E14" s="31">
        <f t="shared" si="6"/>
        <v>805.40220365057007</v>
      </c>
      <c r="F14" s="31">
        <f t="shared" si="6"/>
        <v>0</v>
      </c>
      <c r="G14" s="31">
        <f t="shared" si="6"/>
        <v>336.65933024999998</v>
      </c>
      <c r="H14" s="36"/>
      <c r="I14" s="36"/>
      <c r="J14" s="29"/>
      <c r="K14" s="29"/>
      <c r="L14" s="36"/>
      <c r="M14" s="36"/>
    </row>
    <row r="15" spans="1:17">
      <c r="C15" s="24"/>
      <c r="D15" s="24"/>
      <c r="E15" s="27"/>
      <c r="F15" s="26"/>
      <c r="G15" s="26"/>
      <c r="H15" s="26"/>
      <c r="I15" s="26"/>
      <c r="J15" s="26"/>
      <c r="K15" s="26"/>
      <c r="L15" s="26"/>
      <c r="M15" s="26"/>
      <c r="N15" s="26"/>
    </row>
    <row r="16" spans="1:17">
      <c r="F16" s="28"/>
      <c r="G16" s="34"/>
      <c r="H16" s="34"/>
      <c r="I16" s="34"/>
      <c r="J16" s="35"/>
      <c r="K16" s="34"/>
      <c r="L16" s="34"/>
      <c r="M16" s="34"/>
      <c r="N16" s="34"/>
      <c r="O16" s="34"/>
      <c r="P16" s="34"/>
      <c r="Q16" s="30"/>
    </row>
    <row r="17" spans="1:16">
      <c r="A17" t="s">
        <v>8</v>
      </c>
      <c r="B17" s="21"/>
      <c r="L17" s="27"/>
      <c r="M17" s="27"/>
    </row>
    <row r="18" spans="1:16">
      <c r="B18" s="20" t="s">
        <v>29</v>
      </c>
      <c r="L18" s="34"/>
      <c r="M18" s="34"/>
    </row>
    <row r="19" spans="1:16">
      <c r="A19" s="9">
        <v>1</v>
      </c>
      <c r="B19" t="s">
        <v>21</v>
      </c>
      <c r="L19" s="34"/>
      <c r="M19" s="34"/>
    </row>
    <row r="20" spans="1:16">
      <c r="A20" s="7">
        <f>A19+1</f>
        <v>2</v>
      </c>
      <c r="B20" t="s">
        <v>26</v>
      </c>
      <c r="L20" s="34"/>
      <c r="M20" s="34"/>
    </row>
    <row r="21" spans="1:16">
      <c r="A21" s="7">
        <f t="shared" ref="A21:A23" si="7">A20+1</f>
        <v>3</v>
      </c>
      <c r="B21" t="s">
        <v>20</v>
      </c>
      <c r="L21" s="34"/>
      <c r="M21" s="34"/>
    </row>
    <row r="22" spans="1:16">
      <c r="A22" s="7">
        <f t="shared" si="7"/>
        <v>4</v>
      </c>
      <c r="B22" t="s">
        <v>22</v>
      </c>
      <c r="L22" s="34"/>
      <c r="M22" s="34"/>
    </row>
    <row r="23" spans="1:16">
      <c r="A23" s="7">
        <f t="shared" si="7"/>
        <v>5</v>
      </c>
      <c r="B23" t="s">
        <v>23</v>
      </c>
      <c r="L23" s="34"/>
      <c r="M23" s="34"/>
    </row>
    <row r="24" spans="1:16">
      <c r="A24" s="7">
        <f>A23+1</f>
        <v>6</v>
      </c>
      <c r="B24" t="s">
        <v>24</v>
      </c>
      <c r="L24" s="34"/>
      <c r="M24" s="34"/>
    </row>
    <row r="25" spans="1:16">
      <c r="A25" s="7">
        <f t="shared" ref="A25:A32" si="8">A24+1</f>
        <v>7</v>
      </c>
      <c r="B25" t="s">
        <v>44</v>
      </c>
      <c r="L25" s="34"/>
      <c r="M25" s="34"/>
    </row>
    <row r="26" spans="1:16">
      <c r="A26" s="7">
        <f t="shared" si="8"/>
        <v>8</v>
      </c>
      <c r="B26" t="s">
        <v>50</v>
      </c>
    </row>
    <row r="27" spans="1:16">
      <c r="A27" s="7">
        <f t="shared" si="8"/>
        <v>9</v>
      </c>
      <c r="B27" t="s">
        <v>51</v>
      </c>
    </row>
    <row r="28" spans="1:16">
      <c r="A28" s="7">
        <f t="shared" si="8"/>
        <v>10</v>
      </c>
    </row>
    <row r="29" spans="1:16">
      <c r="A29" s="7">
        <f t="shared" si="8"/>
        <v>11</v>
      </c>
      <c r="B29" t="s">
        <v>52</v>
      </c>
      <c r="I29" s="50"/>
      <c r="J29" s="50"/>
      <c r="K29" s="50"/>
      <c r="L29" s="50"/>
      <c r="M29" s="50"/>
      <c r="N29" s="50"/>
      <c r="O29" s="50"/>
      <c r="P29" s="50"/>
    </row>
    <row r="30" spans="1:16">
      <c r="A30" s="7">
        <f t="shared" si="8"/>
        <v>12</v>
      </c>
      <c r="B30" t="s">
        <v>53</v>
      </c>
      <c r="I30" s="50"/>
      <c r="J30" s="51"/>
      <c r="K30" s="51"/>
      <c r="L30" s="51"/>
      <c r="M30" s="51"/>
      <c r="N30" s="51"/>
      <c r="O30" s="51"/>
      <c r="P30" s="51"/>
    </row>
    <row r="31" spans="1:16">
      <c r="A31" s="7">
        <f t="shared" si="8"/>
        <v>13</v>
      </c>
      <c r="B31" t="s">
        <v>54</v>
      </c>
      <c r="I31" s="50"/>
      <c r="J31" s="50"/>
      <c r="K31" s="50"/>
      <c r="L31" s="50"/>
      <c r="M31" s="50"/>
      <c r="N31" s="50"/>
      <c r="O31" s="50"/>
      <c r="P31" s="50"/>
    </row>
    <row r="32" spans="1:16">
      <c r="A32" s="7">
        <f t="shared" si="8"/>
        <v>14</v>
      </c>
      <c r="B32" t="s">
        <v>55</v>
      </c>
    </row>
    <row r="33" spans="3:4">
      <c r="C33" s="45"/>
      <c r="D33" s="45"/>
    </row>
  </sheetData>
  <pageMargins left="0.7" right="0.7" top="0.75" bottom="0.75" header="0.3" footer="0.3"/>
  <pageSetup orientation="portrait" r:id="rId1"/>
  <ignoredErrors>
    <ignoredError sqref="B14" formulaRang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
  <sheetViews>
    <sheetView topLeftCell="D1" workbookViewId="0">
      <selection activeCell="H4" sqref="H4"/>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253.40719572506299</v>
      </c>
      <c r="C7" s="40">
        <v>3.5072134004006834</v>
      </c>
      <c r="D7" s="40">
        <v>6.0581599279768747</v>
      </c>
      <c r="E7" s="52">
        <v>151.37022435690753</v>
      </c>
      <c r="F7" s="39">
        <v>0</v>
      </c>
      <c r="G7" s="39">
        <v>2.0759235</v>
      </c>
      <c r="H7" s="39">
        <v>3290</v>
      </c>
      <c r="I7" s="39">
        <f>(B7+C7+D7-E7-F7-G7)/K7</f>
        <v>3.6508807065511011</v>
      </c>
      <c r="J7" s="3">
        <v>11</v>
      </c>
      <c r="K7" s="3">
        <v>30</v>
      </c>
      <c r="L7" s="33">
        <f>MAX(0,((B7+C7+D7-E7-F7-G7)*J7)/K7)</f>
        <v>40.159687772062107</v>
      </c>
      <c r="M7" s="33">
        <f>SUM(L7:$L$13)</f>
        <v>123.09012837798635</v>
      </c>
      <c r="N7" s="33">
        <f>MAX($I$7:$I$13)*$J$13</f>
        <v>40.96455353248885</v>
      </c>
      <c r="O7" s="47">
        <f>(H7&gt;=M7)*(H7&gt;=N7)</f>
        <v>1</v>
      </c>
    </row>
    <row r="8" spans="1:16">
      <c r="A8" s="5" t="s">
        <v>1</v>
      </c>
      <c r="B8" s="23">
        <v>378.23999749679865</v>
      </c>
      <c r="C8" s="23">
        <v>3.4734696506150931</v>
      </c>
      <c r="D8" s="23">
        <v>6.2869434136336784</v>
      </c>
      <c r="E8" s="49">
        <v>150.54448845797003</v>
      </c>
      <c r="F8" s="23">
        <v>0</v>
      </c>
      <c r="G8" s="23">
        <v>25.540966999999998</v>
      </c>
      <c r="H8" s="40">
        <v>2974.0499999999997</v>
      </c>
      <c r="I8" s="40">
        <f t="shared" ref="I8:I13" si="2">(B8+C8+D8-E8-F8-G8)/K8</f>
        <v>6.8359662936476564</v>
      </c>
      <c r="J8" s="12">
        <v>6</v>
      </c>
      <c r="K8" s="12">
        <v>31</v>
      </c>
      <c r="L8" s="33">
        <f t="shared" ref="L8:L13" si="3">MAX(0,((B8+C8+D8-E8-F8-G8)*J8)/K8)</f>
        <v>41.015797761885942</v>
      </c>
      <c r="M8" s="33">
        <f>SUM(L8:$L$13)</f>
        <v>82.930440605924247</v>
      </c>
      <c r="N8" s="33">
        <f>N7</f>
        <v>40.96455353248885</v>
      </c>
      <c r="O8" s="47">
        <f t="shared" ref="O8:O13" si="4">(H8&gt;=M8)*(H8&gt;=N8)</f>
        <v>1</v>
      </c>
    </row>
    <row r="9" spans="1:16">
      <c r="A9" s="5" t="s">
        <v>2</v>
      </c>
      <c r="B9" s="23">
        <v>485.09015016788845</v>
      </c>
      <c r="C9" s="23">
        <v>3.4443556242586117</v>
      </c>
      <c r="D9" s="23">
        <v>6.6460051882019071</v>
      </c>
      <c r="E9" s="49">
        <v>142.23072621599866</v>
      </c>
      <c r="F9" s="23">
        <v>0</v>
      </c>
      <c r="G9" s="23">
        <v>77.454113499999991</v>
      </c>
      <c r="H9" s="23">
        <v>2181.8756237087237</v>
      </c>
      <c r="I9" s="40">
        <f t="shared" si="2"/>
        <v>9.1831890421450098</v>
      </c>
      <c r="J9" s="12">
        <v>1</v>
      </c>
      <c r="K9" s="12">
        <v>30</v>
      </c>
      <c r="L9" s="33">
        <f t="shared" si="3"/>
        <v>9.1831890421450098</v>
      </c>
      <c r="M9" s="33">
        <f>SUM(L9:$L$13)</f>
        <v>41.914642844038312</v>
      </c>
      <c r="N9" s="33">
        <f t="shared" ref="N9:N13" si="5">N8</f>
        <v>40.96455353248885</v>
      </c>
      <c r="O9" s="47">
        <f t="shared" si="4"/>
        <v>1</v>
      </c>
    </row>
    <row r="10" spans="1:16">
      <c r="A10" s="5" t="s">
        <v>3</v>
      </c>
      <c r="B10" s="23">
        <v>514.35090967384326</v>
      </c>
      <c r="C10" s="23">
        <v>3.4189093507940846</v>
      </c>
      <c r="D10" s="23">
        <v>7.705808441441282</v>
      </c>
      <c r="E10" s="49">
        <v>133.30137908929009</v>
      </c>
      <c r="F10" s="23">
        <v>0</v>
      </c>
      <c r="G10" s="23">
        <v>74.698958500000003</v>
      </c>
      <c r="H10" s="23">
        <v>1718.3096706731671</v>
      </c>
      <c r="I10" s="40">
        <f t="shared" si="2"/>
        <v>10.241138383122212</v>
      </c>
      <c r="J10" s="12">
        <v>3</v>
      </c>
      <c r="K10" s="12">
        <v>31</v>
      </c>
      <c r="L10" s="33">
        <f t="shared" si="3"/>
        <v>30.723415149366634</v>
      </c>
      <c r="M10" s="33">
        <f>SUM(L10:$L$13)</f>
        <v>32.731453801893302</v>
      </c>
      <c r="N10" s="33">
        <f t="shared" si="5"/>
        <v>40.96455353248885</v>
      </c>
      <c r="O10" s="47">
        <f t="shared" si="4"/>
        <v>1</v>
      </c>
    </row>
    <row r="11" spans="1:16">
      <c r="A11" s="5" t="s">
        <v>4</v>
      </c>
      <c r="B11" s="23">
        <v>254.15065212595513</v>
      </c>
      <c r="C11" s="23">
        <v>3.398980474681403</v>
      </c>
      <c r="D11" s="23">
        <v>8.4030004547906554</v>
      </c>
      <c r="E11" s="49">
        <v>124.19222832710049</v>
      </c>
      <c r="F11" s="23">
        <v>0</v>
      </c>
      <c r="G11" s="23">
        <v>79.511206499999986</v>
      </c>
      <c r="H11" s="23">
        <v>1225.934726695612</v>
      </c>
      <c r="I11" s="40">
        <f t="shared" si="2"/>
        <v>2.0080386525266665</v>
      </c>
      <c r="J11" s="12">
        <v>1</v>
      </c>
      <c r="K11" s="12">
        <v>31</v>
      </c>
      <c r="L11" s="33">
        <f t="shared" si="3"/>
        <v>2.0080386525266665</v>
      </c>
      <c r="M11" s="33">
        <f>SUM(L11:$L$13)</f>
        <v>2.0080386525266665</v>
      </c>
      <c r="N11" s="33">
        <f t="shared" si="5"/>
        <v>40.96455353248885</v>
      </c>
      <c r="O11" s="47">
        <f t="shared" si="4"/>
        <v>1</v>
      </c>
    </row>
    <row r="12" spans="1:16">
      <c r="A12" s="5" t="s">
        <v>5</v>
      </c>
      <c r="B12" s="23">
        <v>133.15068433179914</v>
      </c>
      <c r="C12" s="23">
        <v>3.3754768901225418</v>
      </c>
      <c r="D12" s="23">
        <v>8.5582974711050319</v>
      </c>
      <c r="E12" s="49">
        <v>115.84769219346789</v>
      </c>
      <c r="F12" s="23">
        <v>0</v>
      </c>
      <c r="G12" s="23">
        <v>58.462130999999999</v>
      </c>
      <c r="H12" s="23">
        <v>1022.5145596974392</v>
      </c>
      <c r="I12" s="40">
        <f t="shared" si="2"/>
        <v>-0.97417881668137296</v>
      </c>
      <c r="J12" s="12">
        <v>29</v>
      </c>
      <c r="K12" s="12">
        <v>30</v>
      </c>
      <c r="L12" s="33">
        <f t="shared" si="3"/>
        <v>0</v>
      </c>
      <c r="M12" s="33">
        <f>SUM(L12:$L$13)</f>
        <v>0</v>
      </c>
      <c r="N12" s="33">
        <f t="shared" si="5"/>
        <v>40.96455353248885</v>
      </c>
      <c r="O12" s="47">
        <f t="shared" si="4"/>
        <v>1</v>
      </c>
    </row>
    <row r="13" spans="1:16">
      <c r="A13" s="17" t="s">
        <v>6</v>
      </c>
      <c r="B13" s="23">
        <v>80.778175470267058</v>
      </c>
      <c r="C13" s="23">
        <v>3.3512728418341018</v>
      </c>
      <c r="D13" s="23">
        <v>8.8549364471031549</v>
      </c>
      <c r="E13" s="49">
        <v>108.76670913693525</v>
      </c>
      <c r="F13" s="23">
        <v>0</v>
      </c>
      <c r="G13" s="23">
        <v>18.916030249999999</v>
      </c>
      <c r="H13" s="22">
        <v>941.40594692902027</v>
      </c>
      <c r="I13" s="41">
        <f t="shared" si="2"/>
        <v>-1.1193017621848687</v>
      </c>
      <c r="J13" s="8">
        <v>4</v>
      </c>
      <c r="K13" s="8">
        <v>31</v>
      </c>
      <c r="L13" s="32">
        <f t="shared" si="3"/>
        <v>0</v>
      </c>
      <c r="M13" s="32">
        <f>SUM(L13:$L$13)</f>
        <v>0</v>
      </c>
      <c r="N13" s="32">
        <f t="shared" si="5"/>
        <v>40.96455353248885</v>
      </c>
      <c r="O13" s="48">
        <f t="shared" si="4"/>
        <v>1</v>
      </c>
    </row>
    <row r="14" spans="1:16">
      <c r="A14" s="25" t="s">
        <v>27</v>
      </c>
      <c r="B14" s="31">
        <f t="shared" ref="B14:G14" si="6">SUM(B7:B13)</f>
        <v>2099.1677649916146</v>
      </c>
      <c r="C14" s="31">
        <f t="shared" si="6"/>
        <v>23.969678232706521</v>
      </c>
      <c r="D14" s="31">
        <f t="shared" si="6"/>
        <v>52.513151344252591</v>
      </c>
      <c r="E14" s="31">
        <f t="shared" si="6"/>
        <v>926.25344777766986</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3"/>
  <sheetViews>
    <sheetView tabSelected="1" workbookViewId="0">
      <selection activeCell="H7" sqref="H7:H13"/>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253.40719572506299</v>
      </c>
      <c r="C7" s="40">
        <v>2.8540116845458958</v>
      </c>
      <c r="D7" s="40">
        <v>6.0581599279768747</v>
      </c>
      <c r="E7" s="52">
        <v>82.946533181361062</v>
      </c>
      <c r="F7" s="39">
        <v>0</v>
      </c>
      <c r="G7" s="40">
        <v>2.0759235</v>
      </c>
      <c r="H7" s="39">
        <v>3290</v>
      </c>
      <c r="I7" s="39">
        <f>(B7+C7+D7-E7-F7-G7)/K7</f>
        <v>5.9098970218741576</v>
      </c>
      <c r="J7" s="3">
        <v>11</v>
      </c>
      <c r="K7" s="3">
        <v>30</v>
      </c>
      <c r="L7" s="33">
        <f>MAX(0,((B7+C7+D7-E7-F7-G7)*J7)/K7)</f>
        <v>65.008867240615729</v>
      </c>
      <c r="M7" s="33">
        <f>SUM(L7:$L$13)</f>
        <v>218.58338532222459</v>
      </c>
      <c r="N7" s="33">
        <f>MAX($I$7:$I$13)*$J$13</f>
        <v>50.723163005838039</v>
      </c>
      <c r="O7" s="47">
        <f>(H7&gt;=M7)*(H7&gt;=N7)</f>
        <v>1</v>
      </c>
    </row>
    <row r="8" spans="1:16">
      <c r="A8" s="5" t="s">
        <v>1</v>
      </c>
      <c r="B8" s="40">
        <v>420.60271049233114</v>
      </c>
      <c r="C8" s="40">
        <v>3.6609638749614564</v>
      </c>
      <c r="D8" s="40">
        <v>6.2869434136336784</v>
      </c>
      <c r="E8" s="52">
        <v>83.962731920459007</v>
      </c>
      <c r="F8" s="40">
        <v>0</v>
      </c>
      <c r="G8" s="40">
        <v>25.540966999999998</v>
      </c>
      <c r="H8" s="40">
        <v>2974.0499999999997</v>
      </c>
      <c r="I8" s="40">
        <f t="shared" ref="I8:I13" si="2">(B8+C8+D8-E8-F8-G8)/K8</f>
        <v>10.356352221305393</v>
      </c>
      <c r="J8" s="12">
        <v>6</v>
      </c>
      <c r="K8" s="12">
        <v>31</v>
      </c>
      <c r="L8" s="33">
        <f t="shared" ref="L8:L13" si="3">MAX(0,((B8+C8+D8-E8-F8-G8)*J8)/K8)</f>
        <v>62.138113327832357</v>
      </c>
      <c r="M8" s="33">
        <f>SUM(L8:$L$13)</f>
        <v>153.57451808160886</v>
      </c>
      <c r="N8" s="33">
        <f>N7</f>
        <v>50.723163005838039</v>
      </c>
      <c r="O8" s="47">
        <f t="shared" ref="O8:O13" si="4">(H8&gt;=M8)*(H8&gt;=N8)</f>
        <v>1</v>
      </c>
    </row>
    <row r="9" spans="1:16">
      <c r="A9" s="5" t="s">
        <v>2</v>
      </c>
      <c r="B9" s="23">
        <v>493.81970547880991</v>
      </c>
      <c r="C9" s="23">
        <v>4.4686591982650548</v>
      </c>
      <c r="D9" s="23">
        <v>6.6460051882019071</v>
      </c>
      <c r="E9" s="49">
        <v>76.456830378740165</v>
      </c>
      <c r="F9" s="23">
        <v>0</v>
      </c>
      <c r="G9" s="23">
        <v>77.454113499999991</v>
      </c>
      <c r="H9" s="40">
        <v>2380.8624517090693</v>
      </c>
      <c r="I9" s="40">
        <f t="shared" si="2"/>
        <v>11.70078086621789</v>
      </c>
      <c r="J9" s="12">
        <v>1</v>
      </c>
      <c r="K9" s="12">
        <v>30</v>
      </c>
      <c r="L9" s="33">
        <f t="shared" si="3"/>
        <v>11.70078086621789</v>
      </c>
      <c r="M9" s="33">
        <f>SUM(L9:$L$13)</f>
        <v>91.436404753776486</v>
      </c>
      <c r="N9" s="33">
        <f t="shared" ref="N9:N13" si="5">N8</f>
        <v>50.723163005838039</v>
      </c>
      <c r="O9" s="47">
        <f t="shared" si="4"/>
        <v>1</v>
      </c>
    </row>
    <row r="10" spans="1:16">
      <c r="A10" s="5" t="s">
        <v>3</v>
      </c>
      <c r="B10" s="23">
        <v>522.85358371944471</v>
      </c>
      <c r="C10" s="23">
        <v>4.8949238830299144</v>
      </c>
      <c r="D10" s="23">
        <v>7.705808441441282</v>
      </c>
      <c r="E10" s="49">
        <v>67.650844248671106</v>
      </c>
      <c r="F10" s="23">
        <v>0</v>
      </c>
      <c r="G10" s="23">
        <v>74.698958500000003</v>
      </c>
      <c r="H10" s="23">
        <v>1743.8676303661191</v>
      </c>
      <c r="I10" s="40">
        <f t="shared" si="2"/>
        <v>12.68079075145951</v>
      </c>
      <c r="J10" s="12">
        <v>3</v>
      </c>
      <c r="K10" s="12">
        <v>31</v>
      </c>
      <c r="L10" s="33">
        <f t="shared" si="3"/>
        <v>38.042372254378527</v>
      </c>
      <c r="M10" s="33">
        <f>SUM(L10:$L$13)</f>
        <v>79.735623887558603</v>
      </c>
      <c r="N10" s="33">
        <f t="shared" si="5"/>
        <v>50.723163005838039</v>
      </c>
      <c r="O10" s="47">
        <f t="shared" si="4"/>
        <v>1</v>
      </c>
    </row>
    <row r="11" spans="1:16">
      <c r="A11" s="5" t="s">
        <v>4</v>
      </c>
      <c r="B11" s="23">
        <v>258.79331006925599</v>
      </c>
      <c r="C11" s="23">
        <v>4.872257861307089</v>
      </c>
      <c r="D11" s="23">
        <v>8.4030004547906554</v>
      </c>
      <c r="E11" s="49">
        <v>60.593358741342001</v>
      </c>
      <c r="F11" s="23">
        <v>0</v>
      </c>
      <c r="G11" s="23">
        <v>79.511206499999986</v>
      </c>
      <c r="H11" s="23">
        <v>1177.1422364717864</v>
      </c>
      <c r="I11" s="40">
        <f t="shared" si="2"/>
        <v>4.2569033272261851</v>
      </c>
      <c r="J11" s="12">
        <v>1</v>
      </c>
      <c r="K11" s="12">
        <v>31</v>
      </c>
      <c r="L11" s="33">
        <f t="shared" si="3"/>
        <v>4.2569033272261851</v>
      </c>
      <c r="M11" s="33">
        <f>SUM(L11:$L$13)</f>
        <v>41.693251633180068</v>
      </c>
      <c r="N11" s="33">
        <f t="shared" si="5"/>
        <v>50.723163005838039</v>
      </c>
      <c r="O11" s="47">
        <f t="shared" si="4"/>
        <v>1</v>
      </c>
    </row>
    <row r="12" spans="1:16">
      <c r="A12" s="5" t="s">
        <v>5</v>
      </c>
      <c r="B12" s="23">
        <v>135.44927477670132</v>
      </c>
      <c r="C12" s="23">
        <v>4.3330982978338675</v>
      </c>
      <c r="D12" s="23">
        <v>8.5582974711050319</v>
      </c>
      <c r="E12" s="49">
        <v>54.611119940980906</v>
      </c>
      <c r="F12" s="23">
        <v>0</v>
      </c>
      <c r="G12" s="23">
        <v>58.462130999999999</v>
      </c>
      <c r="H12" s="23">
        <v>908.59947973775388</v>
      </c>
      <c r="I12" s="40">
        <f t="shared" si="2"/>
        <v>1.1755806534886433</v>
      </c>
      <c r="J12" s="12">
        <v>29</v>
      </c>
      <c r="K12" s="12">
        <v>30</v>
      </c>
      <c r="L12" s="33">
        <f t="shared" si="3"/>
        <v>34.091838951170651</v>
      </c>
      <c r="M12" s="33">
        <f>SUM(L12:$L$13)</f>
        <v>37.436348305953885</v>
      </c>
      <c r="N12" s="33">
        <f t="shared" si="5"/>
        <v>50.723163005838039</v>
      </c>
      <c r="O12" s="47">
        <f t="shared" si="4"/>
        <v>1</v>
      </c>
    </row>
    <row r="13" spans="1:16">
      <c r="A13" s="17" t="s">
        <v>6</v>
      </c>
      <c r="B13" s="23">
        <v>81.914595887887486</v>
      </c>
      <c r="C13" s="23">
        <v>3.681989745375696</v>
      </c>
      <c r="D13" s="23">
        <v>8.8549364471031549</v>
      </c>
      <c r="E13" s="49">
        <v>49.615544330796268</v>
      </c>
      <c r="F13" s="22">
        <v>0</v>
      </c>
      <c r="G13" s="23">
        <v>18.916030249999999</v>
      </c>
      <c r="H13" s="22">
        <v>769.61011541409528</v>
      </c>
      <c r="I13" s="41">
        <f t="shared" si="2"/>
        <v>0.83612733869580902</v>
      </c>
      <c r="J13" s="8">
        <v>4</v>
      </c>
      <c r="K13" s="8">
        <v>31</v>
      </c>
      <c r="L13" s="32">
        <f t="shared" si="3"/>
        <v>3.3445093547832361</v>
      </c>
      <c r="M13" s="32">
        <f>SUM(L13:$L$13)</f>
        <v>3.3445093547832361</v>
      </c>
      <c r="N13" s="32">
        <f t="shared" si="5"/>
        <v>50.723163005838039</v>
      </c>
      <c r="O13" s="48">
        <f t="shared" si="4"/>
        <v>1</v>
      </c>
    </row>
    <row r="14" spans="1:16">
      <c r="A14" s="25" t="s">
        <v>27</v>
      </c>
      <c r="B14" s="31">
        <f t="shared" ref="B14:G14" si="6">SUM(B7:B13)</f>
        <v>2166.8403761494937</v>
      </c>
      <c r="C14" s="31">
        <f t="shared" si="6"/>
        <v>28.765904545318971</v>
      </c>
      <c r="D14" s="31">
        <f t="shared" si="6"/>
        <v>52.513151344252591</v>
      </c>
      <c r="E14" s="31">
        <f t="shared" si="6"/>
        <v>475.83696274235058</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row r="33" spans="2:11">
      <c r="B33" s="43"/>
      <c r="C33" s="44"/>
      <c r="D33" s="44"/>
      <c r="E33" s="44"/>
      <c r="F33" s="44"/>
      <c r="G33" s="44"/>
      <c r="H33" s="53"/>
      <c r="I33" s="54"/>
      <c r="J33" s="50"/>
      <c r="K33" s="50"/>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2"/>
  <sheetViews>
    <sheetView topLeftCell="D1" workbookViewId="0">
      <selection activeCell="H4" sqref="H4"/>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23"/>
      <c r="C10" s="23"/>
      <c r="D10" s="23"/>
      <c r="E10" s="49"/>
      <c r="F10" s="23">
        <v>0</v>
      </c>
      <c r="G10" s="23"/>
      <c r="H10" s="40"/>
      <c r="I10" s="40">
        <f t="shared" si="2"/>
        <v>0</v>
      </c>
      <c r="J10" s="12">
        <v>3</v>
      </c>
      <c r="K10" s="12">
        <v>31</v>
      </c>
      <c r="L10" s="33">
        <f t="shared" si="3"/>
        <v>0</v>
      </c>
      <c r="M10" s="33">
        <f>SUM(L10:$L$13)</f>
        <v>0</v>
      </c>
      <c r="N10" s="33">
        <f t="shared" si="5"/>
        <v>0</v>
      </c>
      <c r="O10" s="47">
        <f t="shared" si="4"/>
        <v>1</v>
      </c>
    </row>
    <row r="11" spans="1:16">
      <c r="A11" s="5" t="s">
        <v>4</v>
      </c>
      <c r="B11" s="23"/>
      <c r="C11" s="23"/>
      <c r="D11" s="23"/>
      <c r="E11" s="49"/>
      <c r="F11" s="23">
        <v>0</v>
      </c>
      <c r="G11" s="23"/>
      <c r="H11" s="23"/>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23"/>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2"/>
  <sheetViews>
    <sheetView topLeftCell="F1" workbookViewId="0">
      <selection activeCell="H4" sqref="H4"/>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23"/>
      <c r="C11" s="23"/>
      <c r="D11" s="23"/>
      <c r="E11" s="49"/>
      <c r="F11" s="23">
        <v>0</v>
      </c>
      <c r="G11" s="23"/>
      <c r="H11" s="40"/>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23"/>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2"/>
  <sheetViews>
    <sheetView topLeftCell="D1" workbookViewId="0">
      <selection activeCell="H4" sqref="H4"/>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40"/>
      <c r="C11" s="40"/>
      <c r="D11" s="40"/>
      <c r="E11" s="52"/>
      <c r="F11" s="40">
        <v>0</v>
      </c>
      <c r="G11" s="40"/>
      <c r="H11" s="40"/>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40"/>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topLeftCell="D1" workbookViewId="0">
      <selection activeCell="H4" sqref="H4"/>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40"/>
      <c r="C11" s="40"/>
      <c r="D11" s="40"/>
      <c r="E11" s="52"/>
      <c r="F11" s="40">
        <v>0</v>
      </c>
      <c r="G11" s="40"/>
      <c r="H11" s="40"/>
      <c r="I11" s="40">
        <f t="shared" si="2"/>
        <v>0</v>
      </c>
      <c r="J11" s="12">
        <v>1</v>
      </c>
      <c r="K11" s="12">
        <v>31</v>
      </c>
      <c r="L11" s="33">
        <f t="shared" si="3"/>
        <v>0</v>
      </c>
      <c r="M11" s="33">
        <f>SUM(L11:$L$13)</f>
        <v>0</v>
      </c>
      <c r="N11" s="33">
        <f t="shared" si="5"/>
        <v>0</v>
      </c>
      <c r="O11" s="47">
        <f t="shared" si="4"/>
        <v>1</v>
      </c>
    </row>
    <row r="12" spans="1:16">
      <c r="A12" s="5" t="s">
        <v>5</v>
      </c>
      <c r="B12" s="40"/>
      <c r="C12" s="40"/>
      <c r="D12" s="40"/>
      <c r="E12" s="52"/>
      <c r="F12" s="40">
        <v>0</v>
      </c>
      <c r="G12" s="40"/>
      <c r="H12" s="40"/>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41"/>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8"/>
  <sheetViews>
    <sheetView workbookViewId="0">
      <selection activeCell="B9" sqref="B9:B10"/>
    </sheetView>
  </sheetViews>
  <sheetFormatPr defaultRowHeight="14.4"/>
  <cols>
    <col min="1" max="1" width="12.88671875" customWidth="1"/>
    <col min="2" max="13" width="16.6640625" customWidth="1"/>
  </cols>
  <sheetData>
    <row r="1" spans="1:16" ht="16.2" thickBot="1">
      <c r="A1" s="1" t="s">
        <v>11</v>
      </c>
    </row>
    <row r="2" spans="1:16" ht="15" thickBot="1">
      <c r="A2" s="11" t="s">
        <v>9</v>
      </c>
      <c r="B2" s="19">
        <f>April!B2</f>
        <v>2019</v>
      </c>
      <c r="C2" s="37"/>
      <c r="F2" s="14"/>
      <c r="G2" s="13" t="s">
        <v>25</v>
      </c>
    </row>
    <row r="4" spans="1:16" ht="59.25" customHeight="1">
      <c r="A4" s="2" t="s">
        <v>10</v>
      </c>
      <c r="B4" s="16" t="s">
        <v>37</v>
      </c>
      <c r="C4" s="16" t="s">
        <v>32</v>
      </c>
      <c r="D4" s="16" t="s">
        <v>33</v>
      </c>
      <c r="E4" s="16" t="s">
        <v>34</v>
      </c>
      <c r="F4" s="16" t="s">
        <v>35</v>
      </c>
      <c r="G4" s="16" t="s">
        <v>36</v>
      </c>
    </row>
    <row r="5" spans="1:16" ht="13.5" customHeight="1">
      <c r="A5" s="12"/>
      <c r="B5" s="38" t="s">
        <v>12</v>
      </c>
      <c r="C5" s="6" t="s">
        <v>12</v>
      </c>
      <c r="D5" s="4" t="s">
        <v>12</v>
      </c>
      <c r="E5" s="4" t="s">
        <v>12</v>
      </c>
      <c r="F5" s="4" t="s">
        <v>12</v>
      </c>
      <c r="G5" s="4" t="s">
        <v>12</v>
      </c>
    </row>
    <row r="6" spans="1:16" ht="13.5" customHeight="1" thickBot="1">
      <c r="A6" s="15"/>
      <c r="B6" s="18">
        <v>1</v>
      </c>
      <c r="C6" s="18">
        <f>B6+1</f>
        <v>2</v>
      </c>
      <c r="D6" s="18">
        <f t="shared" ref="D6:G6" si="0">C6+1</f>
        <v>3</v>
      </c>
      <c r="E6" s="18">
        <f t="shared" si="0"/>
        <v>4</v>
      </c>
      <c r="F6" s="18">
        <f t="shared" si="0"/>
        <v>5</v>
      </c>
      <c r="G6" s="18">
        <f t="shared" si="0"/>
        <v>6</v>
      </c>
    </row>
    <row r="7" spans="1:16">
      <c r="A7" s="5" t="s">
        <v>0</v>
      </c>
      <c r="B7" s="39">
        <f>April!L7</f>
        <v>52.073749456471162</v>
      </c>
      <c r="C7" s="39">
        <v>0</v>
      </c>
      <c r="D7" s="39">
        <v>0</v>
      </c>
      <c r="E7" s="39">
        <v>0</v>
      </c>
      <c r="F7" s="39">
        <f>IF(C7&gt;B7,C7-B7,0)</f>
        <v>0</v>
      </c>
      <c r="G7" s="39">
        <f>C7+D7-E7-F7</f>
        <v>0</v>
      </c>
    </row>
    <row r="8" spans="1:16">
      <c r="A8" s="5" t="s">
        <v>1</v>
      </c>
      <c r="B8" s="23">
        <f>May!L8</f>
        <v>41.015797761885942</v>
      </c>
      <c r="C8" s="23">
        <f t="shared" ref="C8:C13" si="1">G7</f>
        <v>0</v>
      </c>
      <c r="D8" s="23">
        <v>0</v>
      </c>
      <c r="E8" s="23">
        <v>0</v>
      </c>
      <c r="F8" s="23">
        <f t="shared" ref="F8:F13" si="2">IF(C8&gt;B8,C8-B8,0)</f>
        <v>0</v>
      </c>
      <c r="G8" s="23">
        <f t="shared" ref="G8:G13" si="3">C8+D8-E8-F8</f>
        <v>0</v>
      </c>
    </row>
    <row r="9" spans="1:16">
      <c r="A9" s="5" t="s">
        <v>2</v>
      </c>
      <c r="B9" s="23">
        <f>June!L9</f>
        <v>11.70078086621789</v>
      </c>
      <c r="C9" s="23">
        <f t="shared" si="1"/>
        <v>0</v>
      </c>
      <c r="D9" s="23">
        <v>0</v>
      </c>
      <c r="E9" s="23">
        <v>0</v>
      </c>
      <c r="F9" s="23">
        <f t="shared" si="2"/>
        <v>0</v>
      </c>
      <c r="G9" s="23">
        <f t="shared" si="3"/>
        <v>0</v>
      </c>
    </row>
    <row r="10" spans="1:16">
      <c r="A10" s="5" t="s">
        <v>3</v>
      </c>
      <c r="B10" s="23">
        <f>July!L10</f>
        <v>0</v>
      </c>
      <c r="C10" s="23">
        <f t="shared" si="1"/>
        <v>0</v>
      </c>
      <c r="D10" s="23">
        <v>0</v>
      </c>
      <c r="E10" s="23">
        <v>0</v>
      </c>
      <c r="F10" s="23">
        <f t="shared" si="2"/>
        <v>0</v>
      </c>
      <c r="G10" s="23">
        <f t="shared" si="3"/>
        <v>0</v>
      </c>
    </row>
    <row r="11" spans="1:16">
      <c r="A11" s="5" t="s">
        <v>4</v>
      </c>
      <c r="B11" s="23">
        <f>August!L11</f>
        <v>0</v>
      </c>
      <c r="C11" s="23">
        <f t="shared" si="1"/>
        <v>0</v>
      </c>
      <c r="D11" s="23">
        <v>0</v>
      </c>
      <c r="E11" s="23">
        <v>0</v>
      </c>
      <c r="F11" s="23">
        <f t="shared" si="2"/>
        <v>0</v>
      </c>
      <c r="G11" s="23">
        <f t="shared" si="3"/>
        <v>0</v>
      </c>
    </row>
    <row r="12" spans="1:16">
      <c r="A12" s="5" t="s">
        <v>5</v>
      </c>
      <c r="B12" s="23">
        <f>September!L12</f>
        <v>0</v>
      </c>
      <c r="C12" s="23">
        <f t="shared" si="1"/>
        <v>0</v>
      </c>
      <c r="D12" s="23">
        <v>0</v>
      </c>
      <c r="E12" s="23">
        <v>0</v>
      </c>
      <c r="F12" s="23">
        <f t="shared" si="2"/>
        <v>0</v>
      </c>
      <c r="G12" s="23">
        <f t="shared" si="3"/>
        <v>0</v>
      </c>
    </row>
    <row r="13" spans="1:16">
      <c r="A13" s="17" t="s">
        <v>6</v>
      </c>
      <c r="B13" s="22">
        <f>October!L13</f>
        <v>0</v>
      </c>
      <c r="C13" s="22">
        <f t="shared" si="1"/>
        <v>0</v>
      </c>
      <c r="D13" s="22">
        <v>0</v>
      </c>
      <c r="E13" s="22">
        <v>0</v>
      </c>
      <c r="F13" s="22">
        <f t="shared" si="2"/>
        <v>0</v>
      </c>
      <c r="G13" s="22">
        <f t="shared" si="3"/>
        <v>0</v>
      </c>
    </row>
    <row r="14" spans="1:16">
      <c r="D14" s="24"/>
      <c r="E14" s="24"/>
      <c r="F14" s="27"/>
      <c r="G14" s="26"/>
    </row>
    <row r="15" spans="1:16">
      <c r="G15" s="35"/>
      <c r="H15" s="34"/>
      <c r="I15" s="34"/>
      <c r="J15" s="35"/>
      <c r="K15" s="34"/>
      <c r="L15" s="34"/>
      <c r="M15" s="34"/>
      <c r="N15" s="34"/>
      <c r="O15" s="34"/>
      <c r="P15" s="34"/>
    </row>
    <row r="16" spans="1:16">
      <c r="A16" t="s">
        <v>8</v>
      </c>
      <c r="B16" s="21"/>
      <c r="C16" s="21"/>
      <c r="L16" s="27"/>
    </row>
    <row r="17" spans="1:12">
      <c r="B17" s="20" t="s">
        <v>29</v>
      </c>
      <c r="C17" s="20"/>
      <c r="L17" s="34"/>
    </row>
    <row r="18" spans="1:12">
      <c r="A18" s="9">
        <v>1</v>
      </c>
      <c r="B18" t="s">
        <v>38</v>
      </c>
      <c r="L18" s="34"/>
    </row>
    <row r="19" spans="1:12">
      <c r="A19" s="7">
        <f>A18+1</f>
        <v>2</v>
      </c>
      <c r="B19" t="s">
        <v>41</v>
      </c>
      <c r="L19" s="34"/>
    </row>
    <row r="20" spans="1:12">
      <c r="A20" s="7">
        <f t="shared" ref="A20:A23" si="4">A19+1</f>
        <v>3</v>
      </c>
      <c r="B20" t="s">
        <v>39</v>
      </c>
      <c r="L20" s="34"/>
    </row>
    <row r="21" spans="1:12">
      <c r="A21" s="7">
        <f t="shared" si="4"/>
        <v>4</v>
      </c>
      <c r="B21" t="s">
        <v>42</v>
      </c>
      <c r="L21" s="34"/>
    </row>
    <row r="22" spans="1:12">
      <c r="A22" s="7">
        <f t="shared" si="4"/>
        <v>5</v>
      </c>
      <c r="B22" t="s">
        <v>43</v>
      </c>
      <c r="L22" s="34"/>
    </row>
    <row r="23" spans="1:12">
      <c r="A23" s="7">
        <f t="shared" si="4"/>
        <v>6</v>
      </c>
      <c r="B23" t="s">
        <v>40</v>
      </c>
      <c r="L23" s="34"/>
    </row>
    <row r="24" spans="1:12">
      <c r="A24" s="7"/>
    </row>
    <row r="25" spans="1:12">
      <c r="A25" s="7"/>
    </row>
    <row r="26" spans="1:12">
      <c r="A26" s="7"/>
    </row>
    <row r="27" spans="1:12">
      <c r="A27" s="7"/>
    </row>
    <row r="28" spans="1:12">
      <c r="A28"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April</vt:lpstr>
      <vt:lpstr>May</vt:lpstr>
      <vt:lpstr>June</vt:lpstr>
      <vt:lpstr>July</vt:lpstr>
      <vt:lpstr>August</vt:lpstr>
      <vt:lpstr>September</vt:lpstr>
      <vt:lpstr>October</vt:lpstr>
      <vt:lpstr>RISA Operating Acct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Cory Peterson</dc:creator>
  <cp:lastModifiedBy>Becca Evans</cp:lastModifiedBy>
  <dcterms:created xsi:type="dcterms:W3CDTF">2011-10-28T17:27:23Z</dcterms:created>
  <dcterms:modified xsi:type="dcterms:W3CDTF">2019-06-16T03:15:06Z</dcterms:modified>
</cp:coreProperties>
</file>