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C7608DE0-641F-4C1C-B147-BAD28EF875A8}" xr6:coauthVersionLast="43" xr6:coauthVersionMax="43" xr10:uidLastSave="{00000000-0000-0000-0000-000000000000}"/>
  <bookViews>
    <workbookView xWindow="1404" yWindow="1404" windowWidth="13824" windowHeight="7152" tabRatio="601" firstSheet="1" activeTab="2"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4" l="1"/>
  <c r="L7" i="4"/>
  <c r="B14" i="1" l="1"/>
  <c r="I7" i="9" l="1"/>
  <c r="I7" i="8" l="1"/>
  <c r="L7" i="8"/>
  <c r="I7" i="5" l="1"/>
  <c r="L7" i="5"/>
  <c r="I8" i="5"/>
  <c r="I9" i="5"/>
  <c r="I10" i="5"/>
  <c r="I11" i="5"/>
  <c r="I12" i="5"/>
  <c r="I13" i="5"/>
  <c r="N7" i="5" l="1"/>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M7" i="8" s="1"/>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7" i="4" l="1"/>
  <c r="M11" i="9"/>
  <c r="M11" i="5"/>
  <c r="M9" i="7"/>
  <c r="M7" i="5"/>
  <c r="N7" i="4"/>
  <c r="N8" i="4" s="1"/>
  <c r="N9" i="4" s="1"/>
  <c r="N10" i="4" s="1"/>
  <c r="N11" i="4" s="1"/>
  <c r="N12" i="4" s="1"/>
  <c r="N13" i="4" s="1"/>
  <c r="O13" i="4" s="1"/>
  <c r="N8" i="8"/>
  <c r="N9" i="8" s="1"/>
  <c r="N10" i="8" s="1"/>
  <c r="N11" i="8" s="1"/>
  <c r="N12" i="8" s="1"/>
  <c r="N13" i="8" s="1"/>
  <c r="M7" i="9"/>
  <c r="M11" i="8"/>
  <c r="M10" i="8"/>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G7" authorId="0" shapeId="0" xr:uid="{E73791F9-70F7-48A1-98C8-FB7A05E9A71E}">
      <text>
        <r>
          <rPr>
            <b/>
            <sz val="9"/>
            <color indexed="81"/>
            <rFont val="Tahoma"/>
            <family val="2"/>
          </rPr>
          <t>Brian:</t>
        </r>
        <r>
          <rPr>
            <sz val="9"/>
            <color indexed="81"/>
            <rFont val="Tahoma"/>
            <family val="2"/>
          </rPr>
          <t xml:space="preserve">
Decreed dry year yields of FIDCO and GIC</t>
        </r>
      </text>
    </commen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<sst xmlns="http://schemas.openxmlformats.org/spreadsheetml/2006/main" count="416" uniqueCount="58">
  <si>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</si>
  <si>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</si>
  <si>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</si>
  <si>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</si>
  <si>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</si>
  <si>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</si>
  <si>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</si>
  <si>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</si>
  <si>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</si>
  <si>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</si>
  <si>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</si>
  <si>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</si>
  <si>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</si>
  <si>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</si>
  <si>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</si>
  <si>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</si>
  <si>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</si>
  <si>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</si>
  <si>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</si>
  <si>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</si>
  <si>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</si>
  <si>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</si>
  <si>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</si>
  <si>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</si>
  <si>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</si>
  <si>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</si>
  <si>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</si>
  <si>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</si>
  <si>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</si>
  <si>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</si>
  <si>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</si>
  <si>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</si>
  <si>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</si>
  <si>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</si>
  <si>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</si>
  <si>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</si>
  <si>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</si>
  <si>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</si>
  <si>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</si>
  <si>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</si>
  <si>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</si>
  <si>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</si>
  <si>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</si>
  <si>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</si>
  <si>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</si>
  <si>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</si>
  <si>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</si>
  <si>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</si>
  <si>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</si>
  <si>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</si>
  <si>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</si>
  <si>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</si>
  <si>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</si>
  <si>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</si>
  <si>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</si>
  <si>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</si>
  <si>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</si>
  <si>
    <t>Yield of ECCV's Storage Supplies (U3, Barr, Milton, Milliken)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</si>
</sst>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opLeftCell="D1" workbookViewId="0">
      <selection activeCell="G7" sqref="G7:G13"/>
    </sheetView>
  </sheetViews>
  <sheetFormatPr defaultRowHeight="14.4"/>
  <cols>
    <col min="1" max="1" width="12.88671875" customWidth="1"/>
    <col min="2" max="14" width="16.6640625" customWidth="1"/>
    <col min="15" max="15" width="13.6640625" customWidth="1"/>
  </cols>
  <sheetData>
    <row r="1" spans="1:17" ht="16.2" thickBot="1">
      <c r="A1" s="1" t="s">
        <v>11</v>
      </c>
    </row>
    <row r="2" spans="1:17" ht="1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3.5072134004006834</v>
      </c>
      <c r="D7" s="40">
        <v>6.0581599279768747</v>
      </c>
      <c r="E7" s="52">
        <v>151.37022435690753</v>
      </c>
      <c r="F7" s="39">
        <v>0</v>
      </c>
      <c r="G7" s="39">
        <v>2.0759235</v>
      </c>
      <c r="H7" s="39">
        <v>3290</v>
      </c>
      <c r="I7" s="39">
        <f>(B7+C7+D7-E7-F7-G7)/K7</f>
        <v>3.6508807065511011</v>
      </c>
      <c r="J7" s="3">
        <v>11</v>
      </c>
      <c r="K7" s="3">
        <v>30</v>
      </c>
      <c r="L7" s="33">
        <f>MAX(0,((B7+C7+D7-E7-F7-G7)*J7)/K7)</f>
        <v>40.159687772062107</v>
      </c>
      <c r="M7" s="33">
        <f>SUM(L7:$L$13)</f>
        <v>123.09012837798635</v>
      </c>
      <c r="N7" s="33">
        <f>MAX($I$7:$I$13)*$J$13</f>
        <v>40.96455353248885</v>
      </c>
      <c r="O7" s="47">
        <f>(H7&gt;=M7)*(H7&gt;=N7)</f>
        <v>1</v>
      </c>
    </row>
    <row r="8" spans="1:16">
      <c r="A8" s="5" t="s">
        <v>1</v>
      </c>
      <c r="B8" s="23">
        <v>378.23999749679865</v>
      </c>
      <c r="C8" s="23">
        <v>3.4734696506150931</v>
      </c>
      <c r="D8" s="23">
        <v>6.2869434136336784</v>
      </c>
      <c r="E8" s="49">
        <v>150.54448845797003</v>
      </c>
      <c r="F8" s="23">
        <v>0</v>
      </c>
      <c r="G8" s="23">
        <v>25.540966999999998</v>
      </c>
      <c r="H8" s="40">
        <v>2974.0499999999997</v>
      </c>
      <c r="I8" s="40">
        <f t="shared" ref="I8:I13" si="2">(B8+C8+D8-E8-F8-G8)/K8</f>
        <v>6.8359662936476564</v>
      </c>
      <c r="J8" s="12">
        <v>6</v>
      </c>
      <c r="K8" s="12">
        <v>31</v>
      </c>
      <c r="L8" s="33">
        <f t="shared" ref="L8:L13" si="3">MAX(0,((B8+C8+D8-E8-F8-G8)*J8)/K8)</f>
        <v>41.015797761885942</v>
      </c>
      <c r="M8" s="33">
        <f>SUM(L8:$L$13)</f>
        <v>82.930440605924247</v>
      </c>
      <c r="N8" s="33">
        <f>N7</f>
        <v>40.96455353248885</v>
      </c>
      <c r="O8" s="47">
        <f t="shared" ref="O8:O13" si="4">(H8&gt;=M8)*(H8&gt;=N8)</f>
        <v>1</v>
      </c>
    </row>
    <row r="9" spans="1:16">
      <c r="A9" s="5" t="s">
        <v>2</v>
      </c>
      <c r="B9" s="23">
        <v>485.09015016788845</v>
      </c>
      <c r="C9" s="23">
        <v>3.4443556242586117</v>
      </c>
      <c r="D9" s="23">
        <v>6.6460051882019071</v>
      </c>
      <c r="E9" s="49">
        <v>142.23072621599866</v>
      </c>
      <c r="F9" s="23">
        <v>0</v>
      </c>
      <c r="G9" s="23">
        <v>77.454113499999991</v>
      </c>
      <c r="H9" s="23">
        <v>2181.8756237087237</v>
      </c>
      <c r="I9" s="40">
        <f t="shared" si="2"/>
        <v>9.1831890421450098</v>
      </c>
      <c r="J9" s="12">
        <v>1</v>
      </c>
      <c r="K9" s="12">
        <v>30</v>
      </c>
      <c r="L9" s="33">
        <f t="shared" si="3"/>
        <v>9.1831890421450098</v>
      </c>
      <c r="M9" s="33">
        <f>SUM(L9:$L$13)</f>
        <v>41.914642844038312</v>
      </c>
      <c r="N9" s="33">
        <f t="shared" ref="N9:N13" si="5">N8</f>
        <v>40.96455353248885</v>
      </c>
      <c r="O9" s="47">
        <f t="shared" si="4"/>
        <v>1</v>
      </c>
    </row>
    <row r="10" spans="1:16">
      <c r="A10" s="5" t="s">
        <v>3</v>
      </c>
      <c r="B10" s="23">
        <v>514.35090967384326</v>
      </c>
      <c r="C10" s="23">
        <v>3.4189093507940846</v>
      </c>
      <c r="D10" s="23">
        <v>7.705808441441282</v>
      </c>
      <c r="E10" s="49">
        <v>133.30137908929009</v>
      </c>
      <c r="F10" s="23">
        <v>0</v>
      </c>
      <c r="G10" s="23">
        <v>74.698958500000003</v>
      </c>
      <c r="H10" s="23">
        <v>1718.3096706731671</v>
      </c>
      <c r="I10" s="40">
        <f t="shared" si="2"/>
        <v>10.241138383122212</v>
      </c>
      <c r="J10" s="12">
        <v>3</v>
      </c>
      <c r="K10" s="12">
        <v>31</v>
      </c>
      <c r="L10" s="33">
        <f t="shared" si="3"/>
        <v>30.723415149366634</v>
      </c>
      <c r="M10" s="33">
        <f>SUM(L10:$L$13)</f>
        <v>32.731453801893302</v>
      </c>
      <c r="N10" s="33">
        <f t="shared" si="5"/>
        <v>40.96455353248885</v>
      </c>
      <c r="O10" s="47">
        <f t="shared" si="4"/>
        <v>1</v>
      </c>
    </row>
    <row r="11" spans="1:16">
      <c r="A11" s="5" t="s">
        <v>4</v>
      </c>
      <c r="B11" s="23">
        <v>254.15065212595513</v>
      </c>
      <c r="C11" s="23">
        <v>3.398980474681403</v>
      </c>
      <c r="D11" s="23">
        <v>8.4030004547906554</v>
      </c>
      <c r="E11" s="49">
        <v>124.19222832710049</v>
      </c>
      <c r="F11" s="23">
        <v>0</v>
      </c>
      <c r="G11" s="23">
        <v>79.511206499999986</v>
      </c>
      <c r="H11" s="23">
        <v>1225.934726695612</v>
      </c>
      <c r="I11" s="40">
        <f t="shared" si="2"/>
        <v>2.0080386525266665</v>
      </c>
      <c r="J11" s="12">
        <v>1</v>
      </c>
      <c r="K11" s="12">
        <v>31</v>
      </c>
      <c r="L11" s="33">
        <f t="shared" si="3"/>
        <v>2.0080386525266665</v>
      </c>
      <c r="M11" s="33">
        <f>SUM(L11:$L$13)</f>
        <v>2.0080386525266665</v>
      </c>
      <c r="N11" s="33">
        <f t="shared" si="5"/>
        <v>40.96455353248885</v>
      </c>
      <c r="O11" s="47">
        <f t="shared" si="4"/>
        <v>1</v>
      </c>
    </row>
    <row r="12" spans="1:16">
      <c r="A12" s="5" t="s">
        <v>5</v>
      </c>
      <c r="B12" s="23">
        <v>133.15068433179914</v>
      </c>
      <c r="C12" s="23">
        <v>3.3754768901225418</v>
      </c>
      <c r="D12" s="23">
        <v>8.5582974711050319</v>
      </c>
      <c r="E12" s="49">
        <v>115.84769219346789</v>
      </c>
      <c r="F12" s="23">
        <v>0</v>
      </c>
      <c r="G12" s="23">
        <v>58.462130999999999</v>
      </c>
      <c r="H12" s="23">
        <v>1022.5145596974392</v>
      </c>
      <c r="I12" s="40">
        <f t="shared" si="2"/>
        <v>-0.97417881668137296</v>
      </c>
      <c r="J12" s="12">
        <v>29</v>
      </c>
      <c r="K12" s="12">
        <v>30</v>
      </c>
      <c r="L12" s="33">
        <f t="shared" si="3"/>
        <v>0</v>
      </c>
      <c r="M12" s="33">
        <f>SUM(L12:$L$13)</f>
        <v>0</v>
      </c>
      <c r="N12" s="33">
        <f t="shared" si="5"/>
        <v>40.96455353248885</v>
      </c>
      <c r="O12" s="47">
        <f t="shared" si="4"/>
        <v>1</v>
      </c>
    </row>
    <row r="13" spans="1:16">
      <c r="A13" s="17" t="s">
        <v>6</v>
      </c>
      <c r="B13" s="23">
        <v>80.778175470267058</v>
      </c>
      <c r="C13" s="23">
        <v>3.3512728418341018</v>
      </c>
      <c r="D13" s="23">
        <v>8.8549364471031549</v>
      </c>
      <c r="E13" s="49">
        <v>108.76670913693525</v>
      </c>
      <c r="F13" s="23">
        <v>0</v>
      </c>
      <c r="G13" s="23">
        <v>18.916030249999999</v>
      </c>
      <c r="H13" s="22">
        <v>941.40594692902027</v>
      </c>
      <c r="I13" s="41">
        <f t="shared" si="2"/>
        <v>-1.1193017621848687</v>
      </c>
      <c r="J13" s="8">
        <v>4</v>
      </c>
      <c r="K13" s="8">
        <v>31</v>
      </c>
      <c r="L13" s="32">
        <f t="shared" si="3"/>
        <v>0</v>
      </c>
      <c r="M13" s="32">
        <f>SUM(L13:$L$13)</f>
        <v>0</v>
      </c>
      <c r="N13" s="32">
        <f t="shared" si="5"/>
        <v>40.96455353248885</v>
      </c>
      <c r="O13" s="48">
        <f t="shared" si="4"/>
        <v>1</v>
      </c>
    </row>
    <row r="14" spans="1:16">
      <c r="A14" s="25" t="s">
        <v>27</v>
      </c>
      <c r="B14" s="31">
        <f t="shared" ref="B14:G14" si="6">SUM(B7:B13)</f>
        <v>2099.1677649916146</v>
      </c>
      <c r="C14" s="31">
        <f t="shared" si="6"/>
        <v>23.969678232706521</v>
      </c>
      <c r="D14" s="31">
        <f t="shared" si="6"/>
        <v>52.513151344252591</v>
      </c>
      <c r="E14" s="31">
        <f t="shared" si="6"/>
        <v>926.25344777766986</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tabSelected="1" workbookViewId="0">
      <selection activeCell="H7" sqref="H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v>253.40719572506299</v>
      </c>
      <c r="C7" s="40">
        <v>2.8540116845458958</v>
      </c>
      <c r="D7" s="40">
        <v>6.0581599279768747</v>
      </c>
      <c r="E7" s="52">
        <v>82.946533181361062</v>
      </c>
      <c r="F7" s="39">
        <v>0</v>
      </c>
      <c r="G7" s="40">
        <v>2.0759235</v>
      </c>
      <c r="H7" s="39">
        <v>3290</v>
      </c>
      <c r="I7" s="39">
        <f>(B7+C7+D7-E7-F7-G7)/K7</f>
        <v>5.9098970218741576</v>
      </c>
      <c r="J7" s="3">
        <v>11</v>
      </c>
      <c r="K7" s="3">
        <v>30</v>
      </c>
      <c r="L7" s="33">
        <f>MAX(0,((B7+C7+D7-E7-F7-G7)*J7)/K7)</f>
        <v>65.008867240615729</v>
      </c>
      <c r="M7" s="33">
        <f>SUM(L7:$L$13)</f>
        <v>218.58338532222459</v>
      </c>
      <c r="N7" s="33">
        <f>MAX($I$7:$I$13)*$J$13</f>
        <v>50.723163005838039</v>
      </c>
      <c r="O7" s="47">
        <f>(H7&gt;=M7)*(H7&gt;=N7)</f>
        <v>1</v>
      </c>
    </row>
    <row r="8" spans="1:16">
      <c r="A8" s="5" t="s">
        <v>1</v>
      </c>
      <c r="B8" s="40">
        <v>420.60271049233114</v>
      </c>
      <c r="C8" s="40">
        <v>3.6609638749614564</v>
      </c>
      <c r="D8" s="40">
        <v>6.2869434136336784</v>
      </c>
      <c r="E8" s="52">
        <v>83.962731920459007</v>
      </c>
      <c r="F8" s="40">
        <v>0</v>
      </c>
      <c r="G8" s="40">
        <v>25.540966999999998</v>
      </c>
      <c r="H8" s="40">
        <v>2974.0499999999997</v>
      </c>
      <c r="I8" s="40">
        <f t="shared" ref="I8:I13" si="2">(B8+C8+D8-E8-F8-G8)/K8</f>
        <v>10.356352221305393</v>
      </c>
      <c r="J8" s="12">
        <v>6</v>
      </c>
      <c r="K8" s="12">
        <v>31</v>
      </c>
      <c r="L8" s="33">
        <f t="shared" ref="L8:L13" si="3">MAX(0,((B8+C8+D8-E8-F8-G8)*J8)/K8)</f>
        <v>62.138113327832357</v>
      </c>
      <c r="M8" s="33">
        <f>SUM(L8:$L$13)</f>
        <v>153.57451808160886</v>
      </c>
      <c r="N8" s="33">
        <f>N7</f>
        <v>50.723163005838039</v>
      </c>
      <c r="O8" s="47">
        <f t="shared" ref="O8:O13" si="4">(H8&gt;=M8)*(H8&gt;=N8)</f>
        <v>1</v>
      </c>
    </row>
    <row r="9" spans="1:16">
      <c r="A9" s="5" t="s">
        <v>2</v>
      </c>
      <c r="B9" s="23">
        <v>493.81970547880991</v>
      </c>
      <c r="C9" s="23">
        <v>4.4686591982650548</v>
      </c>
      <c r="D9" s="23">
        <v>6.6460051882019071</v>
      </c>
      <c r="E9" s="49">
        <v>76.456830378740165</v>
      </c>
      <c r="F9" s="23">
        <v>0</v>
      </c>
      <c r="G9" s="23">
        <v>77.454113499999991</v>
      </c>
      <c r="H9" s="40">
        <v>2380.8624517090693</v>
      </c>
      <c r="I9" s="40">
        <f t="shared" si="2"/>
        <v>11.70078086621789</v>
      </c>
      <c r="J9" s="12">
        <v>1</v>
      </c>
      <c r="K9" s="12">
        <v>30</v>
      </c>
      <c r="L9" s="33">
        <f t="shared" si="3"/>
        <v>11.70078086621789</v>
      </c>
      <c r="M9" s="33">
        <f>SUM(L9:$L$13)</f>
        <v>91.436404753776486</v>
      </c>
      <c r="N9" s="33">
        <f t="shared" ref="N9:N13" si="5">N8</f>
        <v>50.723163005838039</v>
      </c>
      <c r="O9" s="47">
        <f t="shared" si="4"/>
        <v>1</v>
      </c>
    </row>
    <row r="10" spans="1:16">
      <c r="A10" s="5" t="s">
        <v>3</v>
      </c>
      <c r="B10" s="23">
        <v>522.85358371944471</v>
      </c>
      <c r="C10" s="23">
        <v>4.8949238830299144</v>
      </c>
      <c r="D10" s="23">
        <v>7.705808441441282</v>
      </c>
      <c r="E10" s="49">
        <v>67.650844248671106</v>
      </c>
      <c r="F10" s="23">
        <v>0</v>
      </c>
      <c r="G10" s="23">
        <v>74.698958500000003</v>
      </c>
      <c r="H10" s="23">
        <v>1743.8676303661191</v>
      </c>
      <c r="I10" s="40">
        <f t="shared" si="2"/>
        <v>12.68079075145951</v>
      </c>
      <c r="J10" s="12">
        <v>3</v>
      </c>
      <c r="K10" s="12">
        <v>31</v>
      </c>
      <c r="L10" s="33">
        <f t="shared" si="3"/>
        <v>38.042372254378527</v>
      </c>
      <c r="M10" s="33">
        <f>SUM(L10:$L$13)</f>
        <v>79.735623887558603</v>
      </c>
      <c r="N10" s="33">
        <f t="shared" si="5"/>
        <v>50.723163005838039</v>
      </c>
      <c r="O10" s="47">
        <f t="shared" si="4"/>
        <v>1</v>
      </c>
    </row>
    <row r="11" spans="1:16">
      <c r="A11" s="5" t="s">
        <v>4</v>
      </c>
      <c r="B11" s="23">
        <v>258.79331006925599</v>
      </c>
      <c r="C11" s="23">
        <v>4.872257861307089</v>
      </c>
      <c r="D11" s="23">
        <v>8.4030004547906554</v>
      </c>
      <c r="E11" s="49">
        <v>60.593358741342001</v>
      </c>
      <c r="F11" s="23">
        <v>0</v>
      </c>
      <c r="G11" s="23">
        <v>79.511206499999986</v>
      </c>
      <c r="H11" s="23">
        <v>1177.1422364717864</v>
      </c>
      <c r="I11" s="40">
        <f t="shared" si="2"/>
        <v>4.2569033272261851</v>
      </c>
      <c r="J11" s="12">
        <v>1</v>
      </c>
      <c r="K11" s="12">
        <v>31</v>
      </c>
      <c r="L11" s="33">
        <f t="shared" si="3"/>
        <v>4.2569033272261851</v>
      </c>
      <c r="M11" s="33">
        <f>SUM(L11:$L$13)</f>
        <v>41.693251633180068</v>
      </c>
      <c r="N11" s="33">
        <f t="shared" si="5"/>
        <v>50.723163005838039</v>
      </c>
      <c r="O11" s="47">
        <f t="shared" si="4"/>
        <v>1</v>
      </c>
    </row>
    <row r="12" spans="1:16">
      <c r="A12" s="5" t="s">
        <v>5</v>
      </c>
      <c r="B12" s="23">
        <v>135.44927477670132</v>
      </c>
      <c r="C12" s="23">
        <v>4.3330982978338675</v>
      </c>
      <c r="D12" s="23">
        <v>8.5582974711050319</v>
      </c>
      <c r="E12" s="49">
        <v>54.611119940980906</v>
      </c>
      <c r="F12" s="23">
        <v>0</v>
      </c>
      <c r="G12" s="23">
        <v>58.462130999999999</v>
      </c>
      <c r="H12" s="23">
        <v>908.59947973775388</v>
      </c>
      <c r="I12" s="40">
        <f t="shared" si="2"/>
        <v>1.1755806534886433</v>
      </c>
      <c r="J12" s="12">
        <v>29</v>
      </c>
      <c r="K12" s="12">
        <v>30</v>
      </c>
      <c r="L12" s="33">
        <f t="shared" si="3"/>
        <v>34.091838951170651</v>
      </c>
      <c r="M12" s="33">
        <f>SUM(L12:$L$13)</f>
        <v>37.436348305953885</v>
      </c>
      <c r="N12" s="33">
        <f t="shared" si="5"/>
        <v>50.723163005838039</v>
      </c>
      <c r="O12" s="47">
        <f t="shared" si="4"/>
        <v>1</v>
      </c>
    </row>
    <row r="13" spans="1:16">
      <c r="A13" s="17" t="s">
        <v>6</v>
      </c>
      <c r="B13" s="23">
        <v>81.914595887887486</v>
      </c>
      <c r="C13" s="23">
        <v>3.681989745375696</v>
      </c>
      <c r="D13" s="23">
        <v>8.8549364471031549</v>
      </c>
      <c r="E13" s="49">
        <v>49.615544330796268</v>
      </c>
      <c r="F13" s="22">
        <v>0</v>
      </c>
      <c r="G13" s="23">
        <v>18.916030249999999</v>
      </c>
      <c r="H13" s="22">
        <v>769.61011541409528</v>
      </c>
      <c r="I13" s="41">
        <f t="shared" si="2"/>
        <v>0.83612733869580902</v>
      </c>
      <c r="J13" s="8">
        <v>4</v>
      </c>
      <c r="K13" s="8">
        <v>31</v>
      </c>
      <c r="L13" s="32">
        <f t="shared" si="3"/>
        <v>3.3445093547832361</v>
      </c>
      <c r="M13" s="32">
        <f>SUM(L13:$L$13)</f>
        <v>3.3445093547832361</v>
      </c>
      <c r="N13" s="32">
        <f t="shared" si="5"/>
        <v>50.723163005838039</v>
      </c>
      <c r="O13" s="48">
        <f t="shared" si="4"/>
        <v>1</v>
      </c>
    </row>
    <row r="14" spans="1:16">
      <c r="A14" s="25" t="s">
        <v>27</v>
      </c>
      <c r="B14" s="31">
        <f t="shared" ref="B14:G14" si="6">SUM(B7:B13)</f>
        <v>2166.8403761494937</v>
      </c>
      <c r="C14" s="31">
        <f t="shared" si="6"/>
        <v>28.765904545318971</v>
      </c>
      <c r="D14" s="31">
        <f t="shared" si="6"/>
        <v>52.513151344252591</v>
      </c>
      <c r="E14" s="31">
        <f t="shared" si="6"/>
        <v>475.83696274235058</v>
      </c>
      <c r="F14" s="31">
        <f t="shared" si="6"/>
        <v>0</v>
      </c>
      <c r="G14" s="31">
        <f t="shared" si="6"/>
        <v>336.65933024999998</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topLeftCell="F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D1" workbookViewId="0">
      <selection activeCell="H4" sqref="H4"/>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57</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4.4"/>
  <cols>
    <col min="1" max="1" width="12.88671875" customWidth="1"/>
    <col min="2" max="13" width="16.6640625" customWidth="1"/>
  </cols>
  <sheetData>
    <row r="1" spans="1:16" ht="16.2" thickBot="1">
      <c r="A1" s="1" t="s">
        <v>11</v>
      </c>
    </row>
    <row r="2" spans="1:16" ht="1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41.015797761885942</v>
      </c>
      <c r="C8" s="23">
        <f t="shared" ref="C8:C13" si="1">G7</f>
        <v>0</v>
      </c>
      <c r="D8" s="23">
        <v>0</v>
      </c>
      <c r="E8" s="23">
        <v>0</v>
      </c>
      <c r="F8" s="23">
        <f t="shared" ref="F8:F13" si="2">IF(C8&gt;B8,C8-B8,0)</f>
        <v>0</v>
      </c>
      <c r="G8" s="23">
        <f t="shared" ref="G8:G13" si="3">C8+D8-E8-F8</f>
        <v>0</v>
      </c>
    </row>
    <row r="9" spans="1:16">
      <c r="A9" s="5" t="s">
        <v>2</v>
      </c>
      <c r="B9" s="23">
        <f>June!L9</f>
        <v>11.70078086621789</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2019-06-16T03:15:06Z</dcterms:modified>
</cp:coreProperties>
</file>