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B7C0B55F-4842-4063-BD23-75F4F405EB83}" xr6:coauthVersionLast="45" xr6:coauthVersionMax="45" xr10:uidLastSave="{00000000-0000-0000-0000-000000000000}"/>
  <bookViews>
    <workbookView xWindow="-110" yWindow="-110" windowWidth="19420" windowHeight="10420" tabRatio="601"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 l="1"/>
  <c r="B14" i="1" l="1"/>
  <c r="I7" i="9" l="1"/>
  <c r="I7" i="8" l="1"/>
  <c r="L7" i="8"/>
  <c r="I7" i="5" l="1"/>
  <c r="L7" i="5"/>
  <c r="I8" i="5"/>
  <c r="I9" i="5"/>
  <c r="I10" i="5"/>
  <c r="I11" i="5"/>
  <c r="I12" i="5"/>
  <c r="I13" i="5"/>
  <c r="N7" i="5" l="1"/>
  <c r="I7" i="4"/>
  <c r="L7" i="4"/>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L7" i="7"/>
  <c r="I7"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G14" i="5"/>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7" i="8" l="1"/>
  <c r="M11" i="9"/>
  <c r="M11" i="5"/>
  <c r="M9" i="7"/>
  <c r="M7" i="5"/>
  <c r="N7" i="4"/>
  <c r="N8" i="4" s="1"/>
  <c r="N9" i="4" s="1"/>
  <c r="N10" i="4" s="1"/>
  <c r="N11" i="4" s="1"/>
  <c r="N12" i="4" s="1"/>
  <c r="N13" i="4" s="1"/>
  <c r="O13" i="4" s="1"/>
  <c r="N8" i="8"/>
  <c r="N9" i="8" s="1"/>
  <c r="N10" i="8" s="1"/>
  <c r="N11" i="8" s="1"/>
  <c r="N12" i="8" s="1"/>
  <c r="N13" i="8" s="1"/>
  <c r="M7" i="9"/>
  <c r="M11" i="8"/>
  <c r="M10" i="8"/>
  <c r="M7" i="4"/>
  <c r="M9" i="5"/>
  <c r="N7" i="7"/>
  <c r="N8" i="7" s="1"/>
  <c r="N9" i="7" s="1"/>
  <c r="N10" i="7" s="1"/>
  <c r="N11" i="7" s="1"/>
  <c r="N12" i="7" s="1"/>
  <c r="N13" i="7" s="1"/>
  <c r="O13" i="7" s="1"/>
  <c r="M8" i="8"/>
  <c r="M8" i="6"/>
  <c r="M10" i="6"/>
  <c r="M8" i="7"/>
  <c r="M12" i="9"/>
  <c r="M10" i="7"/>
  <c r="M7"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G8" authorId="0" shapeId="0" xr:uid="{00000000-0006-0000-0100-000006000000}">
      <text>
        <r>
          <rPr>
            <b/>
            <sz val="9"/>
            <color indexed="81"/>
            <rFont val="Tahoma"/>
            <family val="2"/>
          </rPr>
          <t>Brian:</t>
        </r>
        <r>
          <rPr>
            <sz val="9"/>
            <color indexed="81"/>
            <rFont val="Tahoma"/>
            <family val="2"/>
          </rPr>
          <t xml:space="preserve">
Decreed dry year yields of FIDCO and GIC</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<sst xmlns="http://schemas.openxmlformats.org/spreadsheetml/2006/main" count="416" uniqueCount="57">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</sst>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abSelected="1" workbookViewId="0">
      <selection activeCell="I9" sqref="I9"/>
    </sheetView>
  </sheetViews>
  <sheetFormatPr defaultRowHeight="14.5"/>
  <cols>
    <col min="1" max="1" width="12.90625" customWidth="1"/>
    <col min="2" max="14" width="16.6328125" customWidth="1"/>
    <col min="15" max="15" width="13.6328125" customWidth="1"/>
  </cols>
  <sheetData>
    <row r="1" spans="1:17" ht="16" thickBot="1">
      <c r="A1" s="1" t="s">
        <v>11</v>
      </c>
    </row>
    <row r="2" spans="1:17" ht="15" thickBot="1">
      <c r="A2" s="11" t="s">
        <v>9</v>
      </c>
      <c r="B2" s="19">
        <v>2020</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276.55295607561902</v>
      </c>
      <c r="C7" s="23">
        <v>3.2118803034360548</v>
      </c>
      <c r="D7" s="23">
        <v>9.2488953082960901</v>
      </c>
      <c r="E7" s="49">
        <v>73.112720033824715</v>
      </c>
      <c r="F7" s="46">
        <v>0</v>
      </c>
      <c r="G7" s="23">
        <v>2.0759235</v>
      </c>
      <c r="H7" s="39">
        <v>2113.4934100205764</v>
      </c>
      <c r="I7" s="39">
        <f>(B7+C7+D7-E7-F7-G7)/K7</f>
        <v>7.1275029384508821</v>
      </c>
      <c r="J7" s="3">
        <v>11</v>
      </c>
      <c r="K7" s="3">
        <v>30</v>
      </c>
      <c r="L7" s="33">
        <f>MAX(0,((B7+C7+D7-E7-F7-G7)*J7)/K7)</f>
        <v>78.402532322959686</v>
      </c>
      <c r="M7" s="33">
        <f>SUM(L7:$L$13)</f>
        <v>91.080288172689237</v>
      </c>
      <c r="N7" s="33">
        <f>MAX($I$7:$I$13)*$J$13</f>
        <v>28.510011753803528</v>
      </c>
      <c r="O7" s="47">
        <f>(H7&gt;=M7)*(H7&gt;=N7)</f>
        <v>1</v>
      </c>
    </row>
    <row r="8" spans="1:17">
      <c r="A8" s="5" t="s">
        <v>1</v>
      </c>
      <c r="B8" s="23">
        <v>144.27717128290442</v>
      </c>
      <c r="C8" s="23">
        <v>3.1875814331986896</v>
      </c>
      <c r="D8" s="23">
        <v>9.6190164817196422</v>
      </c>
      <c r="E8" s="49">
        <v>66.041063640886733</v>
      </c>
      <c r="F8" s="23">
        <v>0</v>
      </c>
      <c r="G8" s="23">
        <v>25.540966999999998</v>
      </c>
      <c r="H8" s="23">
        <v>1839.5234972985877</v>
      </c>
      <c r="I8" s="40">
        <f t="shared" ref="I8:I13" si="2">(B8+C8+D8-E8-F8-G8)/K8</f>
        <v>2.112959308288259</v>
      </c>
      <c r="J8" s="12">
        <v>6</v>
      </c>
      <c r="K8" s="12">
        <v>31</v>
      </c>
      <c r="L8" s="33">
        <f t="shared" ref="L8:L13" si="3">MAX(0,((B8+C8+D8-E8-F8-G8)*J8)/K8)</f>
        <v>12.677755849729555</v>
      </c>
      <c r="M8" s="33">
        <f>SUM(L8:$L$13)</f>
        <v>12.677755849729555</v>
      </c>
      <c r="N8" s="33">
        <f>N7</f>
        <v>28.510011753803528</v>
      </c>
      <c r="O8" s="47">
        <f t="shared" ref="O8:O13" si="4">(H8&gt;=M8)*(H8&gt;=N8)</f>
        <v>1</v>
      </c>
    </row>
    <row r="9" spans="1:17">
      <c r="A9" s="5" t="s">
        <v>2</v>
      </c>
      <c r="B9" s="23">
        <v>78.262571677842985</v>
      </c>
      <c r="C9" s="23">
        <v>3.1660392969528095</v>
      </c>
      <c r="D9" s="23">
        <v>10.157145188981872</v>
      </c>
      <c r="E9" s="49">
        <v>59.783980644941124</v>
      </c>
      <c r="F9" s="23">
        <v>0</v>
      </c>
      <c r="G9" s="23">
        <v>77.454113499999991</v>
      </c>
      <c r="H9" s="23">
        <v>1684.0560661955387</v>
      </c>
      <c r="I9" s="40">
        <f t="shared" si="2"/>
        <v>-1.5217445993721153</v>
      </c>
      <c r="J9" s="12">
        <v>1</v>
      </c>
      <c r="K9" s="12">
        <v>30</v>
      </c>
      <c r="L9" s="33">
        <f t="shared" si="3"/>
        <v>0</v>
      </c>
      <c r="M9" s="33">
        <f>SUM(L9:$L$13)</f>
        <v>0</v>
      </c>
      <c r="N9" s="33">
        <f t="shared" ref="N9:N13" si="5">N8</f>
        <v>28.510011753803528</v>
      </c>
      <c r="O9" s="47">
        <f t="shared" si="4"/>
        <v>1</v>
      </c>
    </row>
    <row r="10" spans="1:17">
      <c r="A10" s="5" t="s">
        <v>3</v>
      </c>
      <c r="B10" s="23">
        <v>49.284237598852648</v>
      </c>
      <c r="C10" s="23">
        <v>3.1456537721115576</v>
      </c>
      <c r="D10" s="23">
        <v>11.756484328817873</v>
      </c>
      <c r="E10" s="49">
        <v>54.386352192972197</v>
      </c>
      <c r="F10" s="23">
        <v>0</v>
      </c>
      <c r="G10" s="23">
        <v>74.698958500000003</v>
      </c>
      <c r="H10" s="23">
        <v>1542.0459753500597</v>
      </c>
      <c r="I10" s="40">
        <f t="shared" si="2"/>
        <v>-2.0935140320383909</v>
      </c>
      <c r="J10" s="12">
        <v>3</v>
      </c>
      <c r="K10" s="12">
        <v>31</v>
      </c>
      <c r="L10" s="33">
        <f t="shared" si="3"/>
        <v>0</v>
      </c>
      <c r="M10" s="33">
        <f>SUM(L10:$L$13)</f>
        <v>0</v>
      </c>
      <c r="N10" s="33">
        <f t="shared" si="5"/>
        <v>28.510011753803528</v>
      </c>
      <c r="O10" s="47">
        <f t="shared" si="4"/>
        <v>1</v>
      </c>
    </row>
    <row r="11" spans="1:17">
      <c r="A11" s="5" t="s">
        <v>4</v>
      </c>
      <c r="B11" s="23">
        <v>34.2457752422266</v>
      </c>
      <c r="C11" s="23">
        <v>3.1313811665445805</v>
      </c>
      <c r="D11" s="23">
        <v>12.795764784718871</v>
      </c>
      <c r="E11" s="49">
        <v>49.747679740507806</v>
      </c>
      <c r="F11" s="23">
        <v>0</v>
      </c>
      <c r="G11" s="23">
        <v>79.511206499999986</v>
      </c>
      <c r="H11" s="23">
        <v>1365.9556204612109</v>
      </c>
      <c r="I11" s="40">
        <f t="shared" si="2"/>
        <v>-2.5511601628070237</v>
      </c>
      <c r="J11" s="12">
        <v>1</v>
      </c>
      <c r="K11" s="12">
        <v>31</v>
      </c>
      <c r="L11" s="33">
        <f t="shared" si="3"/>
        <v>0</v>
      </c>
      <c r="M11" s="33">
        <f>SUM(L11:$L$13)</f>
        <v>0</v>
      </c>
      <c r="N11" s="33">
        <f t="shared" si="5"/>
        <v>28.510011753803528</v>
      </c>
      <c r="O11" s="47">
        <f t="shared" si="4"/>
        <v>1</v>
      </c>
    </row>
    <row r="12" spans="1:17">
      <c r="A12" s="5" t="s">
        <v>5</v>
      </c>
      <c r="B12" s="23">
        <v>25.612789470535464</v>
      </c>
      <c r="C12" s="23">
        <v>3.1143887528088188</v>
      </c>
      <c r="D12" s="23">
        <v>13.041306012206871</v>
      </c>
      <c r="E12" s="49">
        <v>45.906107647903283</v>
      </c>
      <c r="F12" s="23">
        <v>0</v>
      </c>
      <c r="G12" s="23">
        <v>58.462130999999999</v>
      </c>
      <c r="H12" s="23">
        <v>1229.106987112868</v>
      </c>
      <c r="I12" s="40">
        <f t="shared" si="2"/>
        <v>-2.0866584804117374</v>
      </c>
      <c r="J12" s="12">
        <v>29</v>
      </c>
      <c r="K12" s="12">
        <v>30</v>
      </c>
      <c r="L12" s="33">
        <f t="shared" si="3"/>
        <v>0</v>
      </c>
      <c r="M12" s="33">
        <f>SUM(L12:$L$13)</f>
        <v>0</v>
      </c>
      <c r="N12" s="33">
        <f t="shared" si="5"/>
        <v>28.510011753803528</v>
      </c>
      <c r="O12" s="47">
        <f t="shared" si="4"/>
        <v>1</v>
      </c>
    </row>
    <row r="13" spans="1:17">
      <c r="A13" s="17" t="s">
        <v>6</v>
      </c>
      <c r="B13" s="23">
        <v>20.478996999304997</v>
      </c>
      <c r="C13" s="23">
        <v>3.0989494476669499</v>
      </c>
      <c r="D13" s="23">
        <v>13.487931604995872</v>
      </c>
      <c r="E13" s="49">
        <v>42.738010435497863</v>
      </c>
      <c r="F13" s="22">
        <v>0</v>
      </c>
      <c r="G13" s="23">
        <v>18.916030249999999</v>
      </c>
      <c r="H13" s="22">
        <v>1170.458349067846</v>
      </c>
      <c r="I13" s="41">
        <f t="shared" si="2"/>
        <v>-0.79316653656548541</v>
      </c>
      <c r="J13" s="8">
        <v>4</v>
      </c>
      <c r="K13" s="8">
        <v>31</v>
      </c>
      <c r="L13" s="32">
        <f t="shared" si="3"/>
        <v>0</v>
      </c>
      <c r="M13" s="32">
        <f>SUM(L13:$L$13)</f>
        <v>0</v>
      </c>
      <c r="N13" s="32">
        <f t="shared" si="5"/>
        <v>28.510011753803528</v>
      </c>
      <c r="O13" s="48">
        <f t="shared" si="4"/>
        <v>1</v>
      </c>
    </row>
    <row r="14" spans="1:17">
      <c r="A14" s="25" t="s">
        <v>27</v>
      </c>
      <c r="B14" s="31">
        <f t="shared" ref="B14:G14" si="6">SUM(B7:B13)</f>
        <v>628.71449834728617</v>
      </c>
      <c r="C14" s="31">
        <f t="shared" si="6"/>
        <v>22.055874172719463</v>
      </c>
      <c r="D14" s="31">
        <f t="shared" si="6"/>
        <v>80.106543709737082</v>
      </c>
      <c r="E14" s="31">
        <f t="shared" si="6"/>
        <v>391.71591433653373</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workbookViewId="0">
      <selection activeCell="B7" activeCellId="1" sqref="G7:H13 B7:E13"/>
    </sheetView>
  </sheetViews>
  <sheetFormatPr defaultRowHeight="14.5"/>
  <cols>
    <col min="1" max="1" width="12.90625" customWidth="1"/>
    <col min="2" max="13" width="16.6328125" customWidth="1"/>
  </cols>
  <sheetData>
    <row r="1" spans="1:16" ht="16"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23"/>
      <c r="C8" s="23"/>
      <c r="D8" s="23"/>
      <c r="E8" s="49"/>
      <c r="F8" s="23">
        <v>0</v>
      </c>
      <c r="G8" s="23"/>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23"/>
      <c r="C9" s="23"/>
      <c r="D9" s="23"/>
      <c r="E9" s="49"/>
      <c r="F9" s="23">
        <v>0</v>
      </c>
      <c r="G9" s="23"/>
      <c r="H9" s="23"/>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23"/>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3">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workbookViewId="0">
      <selection activeCell="G7" sqref="G7:H13"/>
    </sheetView>
  </sheetViews>
  <sheetFormatPr defaultRowHeight="14.5"/>
  <cols>
    <col min="1" max="1" width="12.90625" customWidth="1"/>
    <col min="2" max="13" width="16.6328125" customWidth="1"/>
  </cols>
  <sheetData>
    <row r="1" spans="1:16" ht="16"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23"/>
      <c r="C9" s="23"/>
      <c r="D9" s="23"/>
      <c r="E9" s="49"/>
      <c r="F9" s="23">
        <v>0</v>
      </c>
      <c r="G9" s="23"/>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23"/>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workbookViewId="0">
      <selection activeCell="G7" sqref="G7:H13"/>
    </sheetView>
  </sheetViews>
  <sheetFormatPr defaultRowHeight="14.5"/>
  <cols>
    <col min="1" max="1" width="12.90625" customWidth="1"/>
    <col min="2" max="13" width="16.6328125" customWidth="1"/>
  </cols>
  <sheetData>
    <row r="1" spans="1:16" ht="16"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H13"/>
    </sheetView>
  </sheetViews>
  <sheetFormatPr defaultRowHeight="14.5"/>
  <cols>
    <col min="1" max="1" width="12.90625" customWidth="1"/>
    <col min="2" max="13" width="16.6328125" customWidth="1"/>
  </cols>
  <sheetData>
    <row r="1" spans="1:16" ht="16"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H13"/>
    </sheetView>
  </sheetViews>
  <sheetFormatPr defaultRowHeight="14.5"/>
  <cols>
    <col min="1" max="1" width="12.90625" customWidth="1"/>
    <col min="2" max="13" width="16.6328125" customWidth="1"/>
  </cols>
  <sheetData>
    <row r="1" spans="1:16" ht="16"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workbookViewId="0">
      <selection activeCell="G7" sqref="G7:H13"/>
    </sheetView>
  </sheetViews>
  <sheetFormatPr defaultRowHeight="14.5"/>
  <cols>
    <col min="1" max="1" width="12.90625" customWidth="1"/>
    <col min="2" max="13" width="16.6328125" customWidth="1"/>
  </cols>
  <sheetData>
    <row r="1" spans="1:16" ht="16"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7" sqref="B7"/>
    </sheetView>
  </sheetViews>
  <sheetFormatPr defaultRowHeight="14.5"/>
  <cols>
    <col min="1" max="1" width="12.90625" customWidth="1"/>
    <col min="2" max="13" width="16.6328125" customWidth="1"/>
  </cols>
  <sheetData>
    <row r="1" spans="1:16" ht="16" thickBot="1">
      <c r="A1" s="1" t="s">
        <v>11</v>
      </c>
    </row>
    <row r="2" spans="1:16" ht="15" thickBot="1">
      <c r="A2" s="11" t="s">
        <v>9</v>
      </c>
      <c r="B2" s="19">
        <f>April!B2</f>
        <v>2020</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78.402532322959686</v>
      </c>
      <c r="C7" s="39">
        <v>0</v>
      </c>
      <c r="D7" s="39">
        <v>0</v>
      </c>
      <c r="E7" s="39">
        <v>0</v>
      </c>
      <c r="F7" s="39">
        <f>IF(C7&gt;B7,C7-B7,0)</f>
        <v>0</v>
      </c>
      <c r="G7" s="39">
        <f>C7+D7-E7-F7</f>
        <v>0</v>
      </c>
    </row>
    <row r="8" spans="1:16">
      <c r="A8" s="5" t="s">
        <v>1</v>
      </c>
      <c r="B8" s="23">
        <f>May!L8</f>
        <v>0</v>
      </c>
      <c r="C8" s="23">
        <f t="shared" ref="C8:C13" si="1">G7</f>
        <v>0</v>
      </c>
      <c r="D8" s="23">
        <v>0</v>
      </c>
      <c r="E8" s="23">
        <v>0</v>
      </c>
      <c r="F8" s="23">
        <f t="shared" ref="F8:F13" si="2">IF(C8&gt;B8,C8-B8,0)</f>
        <v>0</v>
      </c>
      <c r="G8" s="23">
        <f t="shared" ref="G8:G13" si="3">C8+D8-E8-F8</f>
        <v>0</v>
      </c>
    </row>
    <row r="9" spans="1:16">
      <c r="A9" s="5" t="s">
        <v>2</v>
      </c>
      <c r="B9" s="23">
        <f>June!L9</f>
        <v>0</v>
      </c>
      <c r="C9" s="23">
        <f t="shared" si="1"/>
        <v>0</v>
      </c>
      <c r="D9" s="23">
        <v>0</v>
      </c>
      <c r="E9" s="23">
        <v>0</v>
      </c>
      <c r="F9" s="23">
        <f t="shared" si="2"/>
        <v>0</v>
      </c>
      <c r="G9" s="23">
        <f t="shared" si="3"/>
        <v>0</v>
      </c>
    </row>
    <row r="10" spans="1:16">
      <c r="A10" s="5" t="s">
        <v>3</v>
      </c>
      <c r="B10" s="23">
        <f>July!L10</f>
        <v>0</v>
      </c>
      <c r="C10" s="23">
        <f t="shared" si="1"/>
        <v>0</v>
      </c>
      <c r="D10" s="23">
        <v>0</v>
      </c>
      <c r="E10" s="23">
        <v>0</v>
      </c>
      <c r="F10" s="23">
        <f t="shared" si="2"/>
        <v>0</v>
      </c>
      <c r="G10" s="23">
        <f t="shared" si="3"/>
        <v>0</v>
      </c>
    </row>
    <row r="11" spans="1:16">
      <c r="A11" s="5" t="s">
        <v>4</v>
      </c>
      <c r="B11" s="23">
        <f>August!L11</f>
        <v>0</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cp:lastModifiedBy>
  <dcterms:created xsi:type="dcterms:W3CDTF">2011-10-28T17:27:23Z</dcterms:created>
  <dcterms:modified xsi:type="dcterms:W3CDTF">2020-04-16T05:02:20Z</dcterms:modified>
</cp:coreProperties>
</file>